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codeName="Тази_работна_книга" defaultThemeVersion="166925"/>
  <mc:AlternateContent xmlns:mc="http://schemas.openxmlformats.org/markup-compatibility/2006">
    <mc:Choice Requires="x15">
      <x15ac:absPath xmlns:x15ac="http://schemas.microsoft.com/office/spreadsheetml/2010/11/ac" url="C:\Users\ASUS\Desktop\НОРМАТИВНА УРЕДБА - вътрешна\"/>
    </mc:Choice>
  </mc:AlternateContent>
  <xr:revisionPtr revIDLastSave="0" documentId="8_{1709B0A4-49E9-43DF-BCAB-1898111EABE4}" xr6:coauthVersionLast="46" xr6:coauthVersionMax="46" xr10:uidLastSave="{00000000-0000-0000-0000-000000000000}"/>
  <bookViews>
    <workbookView xWindow="-120" yWindow="-120" windowWidth="29040" windowHeight="15990" xr2:uid="{5C3D6FC8-E7F4-407B-BFB2-CC47CD8F5AF1}"/>
  </bookViews>
  <sheets>
    <sheet name="1. Входни данни" sheetId="5" r:id="rId1"/>
    <sheet name="2. Таблица хонорарна зона 4.1" sheetId="4" r:id="rId2"/>
    <sheet name="3. Таблица стр. стойност 4.2" sheetId="6" r:id="rId3"/>
    <sheet name="Междинни резултати 1" sheetId="2" state="hidden" r:id="rId4"/>
    <sheet name="Междинни резултати 2" sheetId="8" state="hidden" r:id="rId5"/>
    <sheet name="ОФЕРТА ПРОЕКТИРАНЕ" sheetId="9" r:id="rId6"/>
  </sheets>
  <definedNames>
    <definedName name="_xlnm.Print_Area" localSheetId="0">'1. Входни данни'!$A$6:$E$19</definedName>
    <definedName name="_xlnm.Print_Area" localSheetId="2">'3. Таблица стр. стойност 4.2'!$A$1:$E$31</definedName>
    <definedName name="_xlnm.Print_Area" localSheetId="3">'Междинни резултати 1'!$A$1:$D$24</definedName>
    <definedName name="_xlnm.Print_Area" localSheetId="4">'Междинни резултати 2'!$A$1:$D$74</definedName>
    <definedName name="_xlnm.Print_Area" localSheetId="5">'ОФЕРТА ПРОЕКТИРАНЕ'!$B$1:$E$90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6" i="9" l="1"/>
  <c r="G15" i="8"/>
  <c r="G27" i="8"/>
  <c r="G39" i="8"/>
  <c r="G50" i="8"/>
  <c r="G61" i="8"/>
  <c r="G70" i="8"/>
  <c r="U22" i="2" l="1"/>
  <c r="W44" i="2"/>
  <c r="W43" i="2"/>
  <c r="W42" i="2"/>
  <c r="W41" i="2"/>
  <c r="W40" i="2"/>
  <c r="W39" i="2"/>
  <c r="W38" i="2"/>
  <c r="W37" i="2"/>
  <c r="W36" i="2"/>
  <c r="W35" i="2"/>
  <c r="W34" i="2"/>
  <c r="W33" i="2"/>
  <c r="W98" i="8" l="1"/>
  <c r="W97" i="8"/>
  <c r="W96" i="8"/>
  <c r="W95" i="8"/>
  <c r="B5" i="8"/>
  <c r="C19" i="2"/>
  <c r="AK49" i="2" l="1"/>
  <c r="AK50" i="2"/>
  <c r="AK51" i="2"/>
  <c r="AK48" i="2"/>
  <c r="C15" i="2"/>
  <c r="C11" i="2"/>
  <c r="C9" i="2"/>
  <c r="C8" i="2"/>
  <c r="B5" i="2"/>
  <c r="C10" i="2" l="1"/>
  <c r="C14" i="2"/>
  <c r="C12" i="2"/>
  <c r="C13" i="2"/>
  <c r="C16" i="2" l="1"/>
  <c r="C17" i="2"/>
  <c r="C18" i="2" s="1"/>
  <c r="C20" i="2" s="1"/>
  <c r="C23" i="2" s="1"/>
  <c r="J7" i="8" l="1"/>
  <c r="D69" i="8" s="1"/>
  <c r="D70" i="8" s="1"/>
  <c r="C22" i="2"/>
  <c r="C21" i="2"/>
  <c r="C71" i="8" l="1"/>
  <c r="C63" i="9"/>
  <c r="D14" i="8"/>
  <c r="D12" i="8"/>
  <c r="D47" i="8"/>
  <c r="D60" i="8"/>
  <c r="D10" i="8"/>
  <c r="D26" i="8"/>
  <c r="D25" i="8"/>
  <c r="D36" i="8"/>
  <c r="D49" i="8"/>
  <c r="D11" i="8"/>
  <c r="D13" i="8"/>
  <c r="D35" i="8"/>
  <c r="D38" i="8"/>
  <c r="D24" i="8"/>
  <c r="D23" i="8"/>
  <c r="D48" i="8"/>
  <c r="D37" i="8"/>
  <c r="D58" i="8"/>
  <c r="D59" i="8"/>
  <c r="C72" i="8" l="1"/>
  <c r="C64" i="9"/>
  <c r="D61" i="8"/>
  <c r="D27" i="8"/>
  <c r="D39" i="8"/>
  <c r="D15" i="8"/>
  <c r="D50" i="8"/>
  <c r="C51" i="8" l="1"/>
  <c r="C47" i="9"/>
  <c r="C62" i="8"/>
  <c r="C55" i="9"/>
  <c r="C40" i="8"/>
  <c r="C39" i="9"/>
  <c r="C28" i="8"/>
  <c r="C31" i="9"/>
  <c r="C16" i="8"/>
  <c r="C23" i="9"/>
  <c r="C63" i="8" l="1"/>
  <c r="C56" i="9"/>
  <c r="C41" i="8"/>
  <c r="C40" i="9"/>
  <c r="C52" i="8"/>
  <c r="C48" i="9"/>
  <c r="C29" i="8"/>
  <c r="C32" i="9"/>
  <c r="C17" i="8"/>
  <c r="C24" i="9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HP_8760</author>
  </authors>
  <commentList>
    <comment ref="C7" authorId="0" shapeId="0" xr:uid="{F3BD6314-3843-435A-9E69-1F2148B1FD54}">
      <text>
        <r>
          <rPr>
            <b/>
            <sz val="9"/>
            <color indexed="81"/>
            <rFont val="Segoe UI"/>
            <family val="2"/>
            <charset val="204"/>
          </rPr>
          <t>HP_8760:</t>
        </r>
        <r>
          <rPr>
            <sz val="9"/>
            <color indexed="81"/>
            <rFont val="Segoe UI"/>
            <family val="2"/>
            <charset val="204"/>
          </rPr>
          <t xml:space="preserve">
</t>
        </r>
        <r>
          <rPr>
            <b/>
            <sz val="11"/>
            <color indexed="81"/>
            <rFont val="Times New Roman"/>
            <family val="1"/>
            <charset val="204"/>
          </rPr>
          <t>Въведете заглавие на обекта</t>
        </r>
      </text>
    </comment>
    <comment ref="E12" authorId="0" shapeId="0" xr:uid="{16BC47EB-AB5C-436B-B1E7-AE0397B466C9}">
      <text>
        <r>
          <rPr>
            <b/>
            <sz val="12"/>
            <color indexed="81"/>
            <rFont val="Times New Roman"/>
            <family val="1"/>
            <charset val="204"/>
          </rPr>
          <t>HP_8760:
Вписва се застроената площ на обекта в квадратни метри.</t>
        </r>
      </text>
    </comment>
    <comment ref="E13" authorId="0" shapeId="0" xr:uid="{7943A2B9-22C0-4648-AD20-9528D5713C60}">
      <text>
        <r>
          <rPr>
            <b/>
            <sz val="12"/>
            <color indexed="81"/>
            <rFont val="Times New Roman"/>
            <family val="1"/>
            <charset val="204"/>
          </rPr>
          <t>HP_8760:</t>
        </r>
        <r>
          <rPr>
            <sz val="12"/>
            <color indexed="81"/>
            <rFont val="Times New Roman"/>
            <family val="1"/>
            <charset val="204"/>
          </rPr>
          <t xml:space="preserve">
</t>
        </r>
        <r>
          <rPr>
            <b/>
            <sz val="12"/>
            <color indexed="81"/>
            <rFont val="Times New Roman"/>
            <family val="1"/>
            <charset val="204"/>
          </rPr>
          <t>Сградите се определят като принадлежащи към хонорарна зона на база на таблица 4.1 (sheet 2).</t>
        </r>
      </text>
    </comment>
    <comment ref="E14" authorId="0" shapeId="0" xr:uid="{E4BD4F77-89A1-42AA-943A-2D4FBD1E1E62}">
      <text>
        <r>
          <rPr>
            <b/>
            <sz val="12"/>
            <color indexed="81"/>
            <rFont val="Times New Roman"/>
            <family val="1"/>
            <charset val="204"/>
          </rPr>
          <t>HP_8760:</t>
        </r>
        <r>
          <rPr>
            <sz val="12"/>
            <color indexed="81"/>
            <rFont val="Times New Roman"/>
            <family val="1"/>
            <charset val="204"/>
          </rPr>
          <t xml:space="preserve">
</t>
        </r>
        <r>
          <rPr>
            <b/>
            <sz val="12"/>
            <color indexed="81"/>
            <rFont val="Times New Roman"/>
            <family val="1"/>
            <charset val="204"/>
          </rPr>
          <t>Определя се на база усреднени цени за изпълнение в EUR/м2 по таблица 4.2. Ако липсва указана строителна стойност за типа сграда в таблицата се приема аналогично за сходни обекти. (sheet 3).</t>
        </r>
      </text>
    </comment>
    <comment ref="E15" authorId="0" shapeId="0" xr:uid="{9EB57E21-FFD5-46EC-B365-86082CC32537}">
      <text>
        <r>
          <rPr>
            <b/>
            <sz val="12"/>
            <color indexed="81"/>
            <rFont val="Times New Roman"/>
            <family val="1"/>
            <charset val="204"/>
          </rPr>
          <t>HP_8760:</t>
        </r>
        <r>
          <rPr>
            <sz val="12"/>
            <color indexed="81"/>
            <rFont val="Times New Roman"/>
            <family val="1"/>
            <charset val="204"/>
          </rPr>
          <t xml:space="preserve">
</t>
        </r>
        <r>
          <rPr>
            <b/>
            <sz val="12"/>
            <color indexed="81"/>
            <rFont val="Times New Roman"/>
            <family val="1"/>
            <charset val="204"/>
          </rPr>
          <t>Вписва се застроената площ на една повтаряема част от обекта в квадратни метри. Ако няма повтаряема площ се въвежда стойност 0.</t>
        </r>
      </text>
    </comment>
    <comment ref="E16" authorId="0" shapeId="0" xr:uid="{4F7DE8DA-0217-41EF-BC1C-8C3901FE9032}">
      <text>
        <r>
          <rPr>
            <b/>
            <sz val="12"/>
            <color indexed="81"/>
            <rFont val="Times New Roman"/>
            <family val="1"/>
            <charset val="204"/>
          </rPr>
          <t>HP_8760:</t>
        </r>
        <r>
          <rPr>
            <sz val="12"/>
            <color indexed="81"/>
            <rFont val="Times New Roman"/>
            <family val="1"/>
            <charset val="204"/>
          </rPr>
          <t xml:space="preserve">
</t>
        </r>
        <r>
          <rPr>
            <b/>
            <sz val="12"/>
            <color indexed="81"/>
            <rFont val="Times New Roman"/>
            <family val="1"/>
            <charset val="204"/>
          </rPr>
          <t>Вписва се броя на  повтаряемите части от обекта, като стойността е минимум 2. Ако няма повтаряема площ се въвежда стойност 1.
Повтаряема част от сграда са минимум 2 повтарящи се части.</t>
        </r>
      </text>
    </comment>
    <comment ref="E17" authorId="0" shapeId="0" xr:uid="{E5B6AE40-E596-44A7-8F55-51FD38AD0007}">
      <text>
        <r>
          <rPr>
            <b/>
            <sz val="12"/>
            <color indexed="81"/>
            <rFont val="Times New Roman"/>
            <family val="1"/>
            <charset val="204"/>
          </rPr>
          <t>HP_8760:
Коефицент на повтаряемост, вариращ между 50% и 80% в зависимост от степента на повтаряемост</t>
        </r>
        <r>
          <rPr>
            <sz val="12"/>
            <color indexed="81"/>
            <rFont val="Times New Roman"/>
            <family val="1"/>
            <charset val="204"/>
          </rPr>
          <t>.</t>
        </r>
      </text>
    </comment>
    <comment ref="E18" authorId="0" shapeId="0" xr:uid="{55ED3DEF-5DEC-4BFE-B57D-211C18831EAF}">
      <text>
        <r>
          <rPr>
            <b/>
            <sz val="12"/>
            <color indexed="81"/>
            <rFont val="Times New Roman"/>
            <family val="1"/>
            <charset val="204"/>
          </rPr>
          <t>HP_8760:
При желание към цената на проекта да се оферира и авторския надзор, изготвяне екзекутивна документация и участие в приемателни комисии за обекта, моля, въведете стойност 1, а ако не, стойност 0.</t>
        </r>
      </text>
    </comment>
    <comment ref="E19" authorId="0" shapeId="0" xr:uid="{36568977-73AD-4A0F-AF58-AD1C1683BCF9}">
      <text>
        <r>
          <rPr>
            <b/>
            <sz val="12"/>
            <color indexed="81"/>
            <rFont val="Times New Roman"/>
            <family val="1"/>
            <charset val="204"/>
          </rPr>
          <t>HP_8760:
Въвежда се желаната от проектанта отсъпка от цената на проекта. 
Допустима е отстъпка от 0 до 30% от цената на проекта в зависимост от спецификата на обекта.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HP_8760</author>
  </authors>
  <commentList>
    <comment ref="D4" authorId="0" shapeId="0" xr:uid="{C2749D49-320C-43D5-BCEA-8E02D7F76548}">
      <text>
        <r>
          <rPr>
            <b/>
            <sz val="9"/>
            <color indexed="81"/>
            <rFont val="Segoe UI"/>
            <family val="2"/>
            <charset val="204"/>
          </rPr>
          <t>HP_8760:</t>
        </r>
        <r>
          <rPr>
            <sz val="9"/>
            <color indexed="81"/>
            <rFont val="Segoe UI"/>
            <family val="2"/>
            <charset val="204"/>
          </rPr>
          <t xml:space="preserve">
</t>
        </r>
        <r>
          <rPr>
            <b/>
            <sz val="12"/>
            <color indexed="81"/>
            <rFont val="Times New Roman"/>
            <family val="1"/>
            <charset val="204"/>
          </rPr>
          <t>Тук се въвежда името на Възложителя или поръчителя</t>
        </r>
      </text>
    </comment>
    <comment ref="B13" authorId="0" shapeId="0" xr:uid="{C71A1321-91E1-4336-B27F-EBB15A413C51}">
      <text>
        <r>
          <rPr>
            <b/>
            <sz val="9"/>
            <color indexed="81"/>
            <rFont val="Segoe UI"/>
            <family val="2"/>
            <charset val="204"/>
          </rPr>
          <t>HP_8760:</t>
        </r>
        <r>
          <rPr>
            <sz val="9"/>
            <color indexed="81"/>
            <rFont val="Segoe UI"/>
            <family val="2"/>
            <charset val="204"/>
          </rPr>
          <t xml:space="preserve">
</t>
        </r>
        <r>
          <rPr>
            <b/>
            <sz val="11"/>
            <color indexed="81"/>
            <rFont val="Times New Roman"/>
            <family val="1"/>
            <charset val="204"/>
          </rPr>
          <t>Видовете инсталации, които е необходимо да се проектират се определят в зависимост от хонорарната зона, в която вече е определена сградата и вида й. Таблица 4.1 (sheet 2)   НЕНУЖНИЯТ РЕД СЕ СКРИВА</t>
        </r>
      </text>
    </comment>
    <comment ref="B14" authorId="0" shapeId="0" xr:uid="{1A00D8FF-7079-4854-A418-7F0D0BFE3791}">
      <text>
        <r>
          <rPr>
            <b/>
            <sz val="11"/>
            <color indexed="81"/>
            <rFont val="Times New Roman"/>
            <family val="1"/>
            <charset val="204"/>
          </rPr>
          <t>HP_8760:
Видовете инсталации, които е необходимо да се проектират се определят в зависимост от хонорарната зона, в която вече е определена сградата и вида й. Таблица 4.1 (sheet 2)   НЕНУЖНИЯТ РЕД СЕ СКРИВА</t>
        </r>
      </text>
    </comment>
    <comment ref="B15" authorId="0" shapeId="0" xr:uid="{7DA7B6DA-264A-4E44-BB09-34C3EF49DFD9}">
      <text>
        <r>
          <rPr>
            <b/>
            <sz val="9"/>
            <color indexed="81"/>
            <rFont val="Segoe UI"/>
            <family val="2"/>
            <charset val="204"/>
          </rPr>
          <t>HP_8760:</t>
        </r>
        <r>
          <rPr>
            <sz val="9"/>
            <color indexed="81"/>
            <rFont val="Segoe UI"/>
            <family val="2"/>
            <charset val="204"/>
          </rPr>
          <t xml:space="preserve">
</t>
        </r>
        <r>
          <rPr>
            <b/>
            <sz val="12"/>
            <color indexed="81"/>
            <rFont val="Times New Roman"/>
            <family val="1"/>
            <charset val="204"/>
          </rPr>
          <t>Видовете инсталации, които е необходимо да се проектират се определят в зависимост от хонорарната зона, в която вече е определена сградата и вида й. Таблица 4.1 (sheet 2)   НЕНУЖНИЯТ РЕД СЕ СКРИВА</t>
        </r>
      </text>
    </comment>
    <comment ref="B16" authorId="0" shapeId="0" xr:uid="{7FC3BFA8-9B09-407C-A42B-A0EE76AB67A2}">
      <text>
        <r>
          <rPr>
            <b/>
            <sz val="9"/>
            <color indexed="81"/>
            <rFont val="Segoe UI"/>
            <family val="2"/>
            <charset val="204"/>
          </rPr>
          <t>HP_8760:</t>
        </r>
        <r>
          <rPr>
            <sz val="9"/>
            <color indexed="81"/>
            <rFont val="Segoe UI"/>
            <family val="2"/>
            <charset val="204"/>
          </rPr>
          <t xml:space="preserve">
</t>
        </r>
        <r>
          <rPr>
            <b/>
            <sz val="12"/>
            <color indexed="81"/>
            <rFont val="Times New Roman"/>
            <family val="1"/>
            <charset val="204"/>
          </rPr>
          <t>Видовете инсталации, които е необходимо да се проектират се определят в зависимост от хонорарната зона, в която вече е определена сградата и вида й. Таблица 4.1 (sheet 2)   НЕНУЖНИЯТ РЕД СЕ СКРИВА</t>
        </r>
      </text>
    </comment>
    <comment ref="B21" authorId="0" shapeId="0" xr:uid="{42D84432-929F-45DA-A55E-458C6683E732}">
      <text>
        <r>
          <rPr>
            <b/>
            <sz val="12"/>
            <color indexed="81"/>
            <rFont val="Times New Roman"/>
            <family val="1"/>
            <charset val="204"/>
          </rPr>
          <t>HP_8760:
Остава само една от опциите, в зависимост от възложените фази на проектиране. ОСТАНАЛИТЕ СЕ СКРИВАТ</t>
        </r>
      </text>
    </comment>
    <comment ref="B25" authorId="0" shapeId="0" xr:uid="{6B3AA737-39B1-40F9-8685-49B5AD4032A3}">
      <text>
        <r>
          <rPr>
            <b/>
            <sz val="9"/>
            <color indexed="81"/>
            <rFont val="Segoe UI"/>
            <family val="2"/>
            <charset val="204"/>
          </rPr>
          <t>HP_8760:</t>
        </r>
        <r>
          <rPr>
            <sz val="9"/>
            <color indexed="81"/>
            <rFont val="Segoe UI"/>
            <family val="2"/>
            <charset val="204"/>
          </rPr>
          <t xml:space="preserve">
</t>
        </r>
        <r>
          <rPr>
            <b/>
            <sz val="12"/>
            <color indexed="81"/>
            <rFont val="Times New Roman"/>
            <family val="1"/>
            <charset val="204"/>
          </rPr>
          <t>Оставя се само едното "включен" или "не е включен", в зависимост от това как е формирана цената - със или без авторски надзор</t>
        </r>
      </text>
    </comment>
    <comment ref="B29" authorId="0" shapeId="0" xr:uid="{9434388A-A4A6-4070-859B-4070BF00C86F}">
      <text>
        <r>
          <rPr>
            <b/>
            <sz val="12"/>
            <color indexed="81"/>
            <rFont val="Times New Roman"/>
            <family val="1"/>
            <charset val="204"/>
          </rPr>
          <t>HP_8760:
Остава само една от опциите, в зависимост от възложените фази на проектиране. ОСТАНАЛИТЕ СЕ СКРИВАТ</t>
        </r>
      </text>
    </comment>
    <comment ref="B33" authorId="0" shapeId="0" xr:uid="{746FC3C1-D987-419A-912A-C25006060DE3}">
      <text>
        <r>
          <rPr>
            <b/>
            <sz val="9"/>
            <color indexed="81"/>
            <rFont val="Segoe UI"/>
            <family val="2"/>
            <charset val="204"/>
          </rPr>
          <t>HP_8760:</t>
        </r>
        <r>
          <rPr>
            <sz val="9"/>
            <color indexed="81"/>
            <rFont val="Segoe UI"/>
            <family val="2"/>
            <charset val="204"/>
          </rPr>
          <t xml:space="preserve">
</t>
        </r>
        <r>
          <rPr>
            <b/>
            <sz val="12"/>
            <color indexed="81"/>
            <rFont val="Times New Roman"/>
            <family val="1"/>
            <charset val="204"/>
          </rPr>
          <t>Оставя се само едното "включен" или "не е включен", в зависимост от това как е формирана цената - със или без авторски надзор.</t>
        </r>
      </text>
    </comment>
    <comment ref="B37" authorId="0" shapeId="0" xr:uid="{52D48D7D-AFD6-4553-AE85-27694E176E8E}">
      <text>
        <r>
          <rPr>
            <b/>
            <sz val="12"/>
            <color indexed="81"/>
            <rFont val="Times New Roman"/>
            <family val="1"/>
            <charset val="204"/>
          </rPr>
          <t>HP_8760:
Остава само една от опциите, в зависимост от възложените фази на проектиране. ОСТАНАЛИТЕ СЕ СКРИВАТ</t>
        </r>
      </text>
    </comment>
    <comment ref="B41" authorId="0" shapeId="0" xr:uid="{B33C341B-CFCD-4812-81AF-83243905DCD1}">
      <text>
        <r>
          <rPr>
            <b/>
            <sz val="9"/>
            <color indexed="81"/>
            <rFont val="Segoe UI"/>
            <family val="2"/>
            <charset val="204"/>
          </rPr>
          <t>HP_8760:</t>
        </r>
        <r>
          <rPr>
            <sz val="9"/>
            <color indexed="81"/>
            <rFont val="Segoe UI"/>
            <family val="2"/>
            <charset val="204"/>
          </rPr>
          <t xml:space="preserve">
</t>
        </r>
        <r>
          <rPr>
            <b/>
            <sz val="12"/>
            <color indexed="81"/>
            <rFont val="Times New Roman"/>
            <family val="1"/>
            <charset val="204"/>
          </rPr>
          <t>Оставя се само едното "включен" или "не е включен", в зависимост от това как е формирана цената - със или без авторски надзор.</t>
        </r>
      </text>
    </comment>
    <comment ref="B45" authorId="0" shapeId="0" xr:uid="{DC8E05E0-1604-4131-8ED7-5B6DC3194CBF}">
      <text>
        <r>
          <rPr>
            <b/>
            <sz val="12"/>
            <color indexed="81"/>
            <rFont val="Times New Roman"/>
            <family val="1"/>
            <charset val="204"/>
          </rPr>
          <t>HP_8760:
Остава само една от опциите, в зависимост от възложените фази на проектиране. ОСТАНАЛИТЕ СЕ СКРИВАТ</t>
        </r>
      </text>
    </comment>
    <comment ref="B49" authorId="0" shapeId="0" xr:uid="{20A99A36-0271-47C2-ACFD-2CF790E98B6A}">
      <text>
        <r>
          <rPr>
            <b/>
            <sz val="9"/>
            <color indexed="81"/>
            <rFont val="Segoe UI"/>
            <family val="2"/>
            <charset val="204"/>
          </rPr>
          <t>HP_8760:</t>
        </r>
        <r>
          <rPr>
            <sz val="9"/>
            <color indexed="81"/>
            <rFont val="Segoe UI"/>
            <family val="2"/>
            <charset val="204"/>
          </rPr>
          <t xml:space="preserve">
</t>
        </r>
        <r>
          <rPr>
            <b/>
            <sz val="12"/>
            <color indexed="81"/>
            <rFont val="Times New Roman"/>
            <family val="1"/>
            <charset val="204"/>
          </rPr>
          <t>Оставя се само едното "включен" или "не е включен", в зависимост от това как е формирана цената - със или без авторски надзор.</t>
        </r>
      </text>
    </comment>
    <comment ref="B53" authorId="0" shapeId="0" xr:uid="{7666F848-6C97-4AC5-AE39-4819A4B216AB}">
      <text>
        <r>
          <rPr>
            <b/>
            <sz val="9"/>
            <color indexed="81"/>
            <rFont val="Segoe UI"/>
            <family val="2"/>
            <charset val="204"/>
          </rPr>
          <t>HP_8760:</t>
        </r>
        <r>
          <rPr>
            <sz val="9"/>
            <color indexed="81"/>
            <rFont val="Segoe UI"/>
            <family val="2"/>
            <charset val="204"/>
          </rPr>
          <t xml:space="preserve">
</t>
        </r>
        <r>
          <rPr>
            <b/>
            <sz val="12"/>
            <color indexed="81"/>
            <rFont val="Times New Roman"/>
            <family val="1"/>
            <charset val="204"/>
          </rPr>
          <t>Остава само една от опциите, в зависимост от възложените фази на проектиране. ОСТАНАЛИТЕ СЕ СКРИВАТ</t>
        </r>
      </text>
    </comment>
    <comment ref="B57" authorId="0" shapeId="0" xr:uid="{BB2C7A95-0A40-4DD1-B4A1-67635589A777}">
      <text>
        <r>
          <rPr>
            <b/>
            <sz val="9"/>
            <color indexed="81"/>
            <rFont val="Segoe UI"/>
            <family val="2"/>
            <charset val="204"/>
          </rPr>
          <t>HP_8760:</t>
        </r>
        <r>
          <rPr>
            <sz val="9"/>
            <color indexed="81"/>
            <rFont val="Segoe UI"/>
            <family val="2"/>
            <charset val="204"/>
          </rPr>
          <t xml:space="preserve">
</t>
        </r>
        <r>
          <rPr>
            <b/>
            <sz val="12"/>
            <color indexed="81"/>
            <rFont val="Times New Roman"/>
            <family val="1"/>
            <charset val="204"/>
          </rPr>
          <t>Оставя се само едното "включен" или "не е включен", в зависимост от това как е формирана цената - със или без авторски надзор.</t>
        </r>
      </text>
    </comment>
    <comment ref="B61" authorId="0" shapeId="0" xr:uid="{1939100D-9609-464E-970F-7307B491A294}">
      <text>
        <r>
          <rPr>
            <b/>
            <sz val="12"/>
            <color indexed="81"/>
            <rFont val="Times New Roman"/>
            <family val="1"/>
            <charset val="204"/>
          </rPr>
          <t>HP_8760:
Остава само една от опциите, в зависимост от възложените фази на проектиране. ОСТАНАЛИТЕ СЕ СКРИВАТ</t>
        </r>
      </text>
    </comment>
    <comment ref="B65" authorId="0" shapeId="0" xr:uid="{7F58D402-6C87-4232-901D-6F98F09533B3}">
      <text>
        <r>
          <rPr>
            <b/>
            <sz val="9"/>
            <color indexed="81"/>
            <rFont val="Segoe UI"/>
            <family val="2"/>
            <charset val="204"/>
          </rPr>
          <t>HP_8760:</t>
        </r>
        <r>
          <rPr>
            <sz val="9"/>
            <color indexed="81"/>
            <rFont val="Segoe UI"/>
            <family val="2"/>
            <charset val="204"/>
          </rPr>
          <t xml:space="preserve">
</t>
        </r>
        <r>
          <rPr>
            <b/>
            <sz val="12"/>
            <color indexed="81"/>
            <rFont val="Times New Roman"/>
            <family val="1"/>
            <charset val="204"/>
          </rPr>
          <t>Оставя се само едното "включен" или "не е включен", в зависимост от това как е формирана цената - със или без авторски надзор.</t>
        </r>
      </text>
    </comment>
    <comment ref="C72" authorId="0" shapeId="0" xr:uid="{00CDEBA7-8B97-4C38-B8F2-0637FFF1A0C3}">
      <text>
        <r>
          <rPr>
            <b/>
            <sz val="9"/>
            <color indexed="81"/>
            <rFont val="Segoe UI"/>
            <family val="2"/>
            <charset val="204"/>
          </rPr>
          <t>HP_8760:</t>
        </r>
        <r>
          <rPr>
            <sz val="9"/>
            <color indexed="81"/>
            <rFont val="Segoe UI"/>
            <family val="2"/>
            <charset val="204"/>
          </rPr>
          <t xml:space="preserve">
</t>
        </r>
        <r>
          <rPr>
            <b/>
            <sz val="12"/>
            <color indexed="81"/>
            <rFont val="Times New Roman"/>
            <family val="1"/>
            <charset val="204"/>
          </rPr>
          <t>Коригират се текстовете според офертата и договорките с Възложителя.</t>
        </r>
      </text>
    </comment>
    <comment ref="C73" authorId="0" shapeId="0" xr:uid="{DB2AB3FF-471E-4D52-A6D4-CC848C5850E7}">
      <text>
        <r>
          <rPr>
            <b/>
            <sz val="9"/>
            <color indexed="81"/>
            <rFont val="Segoe UI"/>
            <family val="2"/>
            <charset val="204"/>
          </rPr>
          <t>HP_8760:</t>
        </r>
        <r>
          <rPr>
            <sz val="9"/>
            <color indexed="81"/>
            <rFont val="Segoe UI"/>
            <family val="2"/>
            <charset val="204"/>
          </rPr>
          <t xml:space="preserve">
</t>
        </r>
        <r>
          <rPr>
            <b/>
            <sz val="12"/>
            <color indexed="81"/>
            <rFont val="Times New Roman"/>
            <family val="1"/>
            <charset val="204"/>
          </rPr>
          <t>Коригират се текстовете според офертата и договорките с Възложителя.</t>
        </r>
      </text>
    </comment>
    <comment ref="D89" authorId="0" shapeId="0" xr:uid="{7D9B3198-8E0E-455B-A408-29485DC1EE00}">
      <text>
        <r>
          <rPr>
            <b/>
            <sz val="12"/>
            <color indexed="81"/>
            <rFont val="Times New Roman"/>
            <family val="1"/>
            <charset val="204"/>
          </rPr>
          <t>HP_8760:
Изготвил офертата</t>
        </r>
      </text>
    </comment>
  </commentList>
</comments>
</file>

<file path=xl/sharedStrings.xml><?xml version="1.0" encoding="utf-8"?>
<sst xmlns="http://schemas.openxmlformats.org/spreadsheetml/2006/main" count="459" uniqueCount="237">
  <si>
    <t>До 100000</t>
  </si>
  <si>
    <t>100 000 – 200 000</t>
  </si>
  <si>
    <t>200 000 – 300 000</t>
  </si>
  <si>
    <t>300 000 – 400 000</t>
  </si>
  <si>
    <t>400 000 – 500 000</t>
  </si>
  <si>
    <t>500 000 – 600 000</t>
  </si>
  <si>
    <t>600 000 – 700 000</t>
  </si>
  <si>
    <t>700 000 – 800 000</t>
  </si>
  <si>
    <t>800 000 – 900 000</t>
  </si>
  <si>
    <t>900 000 – 1 000 000</t>
  </si>
  <si>
    <t>1 000 000 – 3 000 000</t>
  </si>
  <si>
    <t>Над 3 000 000</t>
  </si>
  <si>
    <t>№</t>
  </si>
  <si>
    <t>Вид сграда</t>
  </si>
  <si>
    <t>стандарт</t>
  </si>
  <si>
    <t>подобрена</t>
  </si>
  <si>
    <t>лукс</t>
  </si>
  <si>
    <t>Пететажна монолитна жил. сграда</t>
  </si>
  <si>
    <t>1а</t>
  </si>
  <si>
    <t>Пететажна жилищна сграда - ППП</t>
  </si>
  <si>
    <t>1б</t>
  </si>
  <si>
    <t>Пететажна жилищна сграда - ЕК</t>
  </si>
  <si>
    <t>Двуетажна еднофамилна къща</t>
  </si>
  <si>
    <t>Едноетажна самостоятелна монолитна универсална търговска сграда</t>
  </si>
  <si>
    <t>Едноетажна самостоятелна универсална производствена сграда</t>
  </si>
  <si>
    <t>Четириетажна универсална търговска сграда</t>
  </si>
  <si>
    <t>Четириетажна универсална производствена сграда</t>
  </si>
  <si>
    <t>Пететажна административна сграда</t>
  </si>
  <si>
    <t>Двуетажна административно търговска сграда</t>
  </si>
  <si>
    <t>Еднофамилна вила на два етажа</t>
  </si>
  <si>
    <t>Едноетажна постройка лек тип</t>
  </si>
  <si>
    <t>Универсални навеси с три стени</t>
  </si>
  <si>
    <t>Едносекционна панелна сграда</t>
  </si>
  <si>
    <t>Производствено хале от сглобяем стоманобетон</t>
  </si>
  <si>
    <t>Производствено хале, стомана - студено</t>
  </si>
  <si>
    <t>Производствено хале, стомана - топло</t>
  </si>
  <si>
    <t>Монолитен гараж в двор</t>
  </si>
  <si>
    <t>Едноетажна търговска сграда от стоманена конструкция</t>
  </si>
  <si>
    <t>Едноетажна обслужваща монолитна сграда</t>
  </si>
  <si>
    <t>Едноетажна обслужваща сграда - стоманена конструкция</t>
  </si>
  <si>
    <t>Хотел ***</t>
  </si>
  <si>
    <t>Хотел **</t>
  </si>
  <si>
    <t>Мотел ***</t>
  </si>
  <si>
    <t>Четириетажна монолитна жилищна сграда</t>
  </si>
  <si>
    <t>ВИД СГРАДА</t>
  </si>
  <si>
    <t xml:space="preserve">
1-ва хонорарна
зона
</t>
  </si>
  <si>
    <t xml:space="preserve">
2-ра хонорарна
зона
</t>
  </si>
  <si>
    <t xml:space="preserve">
3-та хонорарна
зона
</t>
  </si>
  <si>
    <t xml:space="preserve">
4-та хонорарна
зона
</t>
  </si>
  <si>
    <t xml:space="preserve">
5-та хонорарна
зона
</t>
  </si>
  <si>
    <t xml:space="preserve">Жилищни сгради </t>
  </si>
  <si>
    <t>Вид инсталация</t>
  </si>
  <si>
    <t>А</t>
  </si>
  <si>
    <t>А, Б</t>
  </si>
  <si>
    <t>А, Б, В, Г</t>
  </si>
  <si>
    <t>Жилищни сгради за колективно обитаване</t>
  </si>
  <si>
    <t>Реконструкция, реставрация и адаптация на исторически сгради – паметници на културата</t>
  </si>
  <si>
    <t>А, Г</t>
  </si>
  <si>
    <t>А, Б, В</t>
  </si>
  <si>
    <t>Сгради за обществено обслужване в областта на хотелиерството, общественото хранене и развлеченията.</t>
  </si>
  <si>
    <t>А, Б, Г</t>
  </si>
  <si>
    <t>Сгради за обществено обслужване в областта на културата и изкуството</t>
  </si>
  <si>
    <t>Сгради за обществено обслужване в областта на търговията и др.</t>
  </si>
  <si>
    <t>Малки едноетажни търговски обекти.</t>
  </si>
  <si>
    <t>Търговски зали за провеждане на търгове.</t>
  </si>
  <si>
    <t>Супермаркети, Борси, Автосалони, Базари , Безистени и покрити пазари, Панаирни халета; Сециализирани магазини и бутици.</t>
  </si>
  <si>
    <t>Циркови зали, Центрове за научно-техническа информация, Архивохранилища, Многофункционални зали с културно-просветно предназначение и др.Библиотеки и читалища, Кинозали, танцови зали, Изложбени сгради.</t>
  </si>
  <si>
    <t>Малки обществени клубове за култура, естради.</t>
  </si>
  <si>
    <t>Музеи, Художествени галерии, Концертни, оперни, театрални и др. зали, Специализирани библиотеки, Кинокомплекси.</t>
  </si>
  <si>
    <t>Театри, опери, и концертни зали с национално значение, Реконструкция, реставрация и адаптация на исторически сгради – паметници на културата.</t>
  </si>
  <si>
    <t>Сгради за краткосрочно пребиваване без хранителен блок: Къмпинги, Малки хижи, Туристически спални и заслони, Пансион (хостел), Сгради със стаи за давани под наем , Закусвални, Обикновени кафе-сладкарници и питейни заведения.</t>
  </si>
  <si>
    <t>Бунгала, Заведения за бързо обслужване тип - Бюфет, Павилион, Каравана.</t>
  </si>
  <si>
    <t>Хотели и ресторанти 4 и 5 категория, Многофункционални развлекателни комплекси.</t>
  </si>
  <si>
    <t>Бунгала, за кратък престой и нощувания както и други спомагателни сгради за временно обитаване.</t>
  </si>
  <si>
    <t>Едноетажни жилищни и вилни сгради с обикновени изисквания.</t>
  </si>
  <si>
    <t>Жилищни и вилни сгради със средни изисквания , Жилищни сгради при редово застрояване, Жилищни сгради до 4 етажа включително, над терена.</t>
  </si>
  <si>
    <t>Жилищни сгради с повишени изисквания, Апартаментни блокове – жилищни сгради с 5 и повече етажи над терена, Жилища за инвалиди, Терасовидни жилищни сгради, Жилища с обществено -обслужващи части в партерните етажи, Жилищни сгради в сгъстен начин на застрояване върху малки парцели.</t>
  </si>
  <si>
    <t>Луксозни, представителни жилищни сгради с високи изисквания, Резиденции, Реконструкция, реставрация и адаптация на исторически жилищни сгради – паметници на културата.</t>
  </si>
  <si>
    <t>Нощни приюти.</t>
  </si>
  <si>
    <t>Пансиони за социално слаби и бездомни, Семейни пансионати, Ученически, студентски и работнически общежития, Домове за възрастни - дневно обитаване.</t>
  </si>
  <si>
    <t>Домове за възрастни за постоянно обитаване.</t>
  </si>
  <si>
    <t>Реконструкция, реставрация и адаптация на исторически сгради – паметници на културата.</t>
  </si>
  <si>
    <t>Универсални магазини, Търговски центрове</t>
  </si>
  <si>
    <t>Сгради учебни и за научни изследвания</t>
  </si>
  <si>
    <t>Сгради на детски градини, Общообразователни училищни сгради , Колежи, Метеорологични станции.</t>
  </si>
  <si>
    <t>Специални училища за лица с увреждания и специализирани училища, Университетски комплекси , Академии, Университетски сгради за научно-изследователска дейност, Обсерватории.</t>
  </si>
  <si>
    <t>Научно-изследователски лаборатории и центрове.</t>
  </si>
  <si>
    <t>Сгради за административно обслужване</t>
  </si>
  <si>
    <t>Общински административни центрове, Полицейски участъци, Малки офис-сгради.</t>
  </si>
  <si>
    <t>Обществени клубове до 50 места.</t>
  </si>
  <si>
    <t>Обществени центрове, Сгради на централните и териториалните администрации, Редови съдебни сгради, Банкови и небанкови финансови сгради, Представителни офис сгради.</t>
  </si>
  <si>
    <t>Правителствени парламентарни сгради, Посолства, Легации, Центрове за провеждане на конференции и конгреси, Сгради на Върховния съд, прокуратура и др. Реконструкция, реставрация и адаптация на исторически сгради – паметници на културата.</t>
  </si>
  <si>
    <t>Сгради за обществено обслужване с култово и религиозно предназначение</t>
  </si>
  <si>
    <t>Малки сгради с култово и религиозно предназначение, Погребални стени и гробници.</t>
  </si>
  <si>
    <t>Параклиси,Тепета.</t>
  </si>
  <si>
    <t>Храмове за богослужение, Катедрали, Църкви, Джамии, Синагоги и др., Манастирски комплекси, Крематориуми и обредни домове, Погребални (ритуални) салони .</t>
  </si>
  <si>
    <t>Сгради за обществено обслужване в областта на здравеопазването и социалните грижи</t>
  </si>
  <si>
    <t>Лечебни заведения заизвънболнична помощ -амбулатории за първична медицинска помощ и за специализирана медицинска помощ и детски консултации, Самостоятелни медико-диагностични имедико-технически лаборатории, Медицински, Стоматологични центрове и медико-стоматологични центрове,Сгради на затворнически болници, Домове за медико-социални грижи с медицинско обслужване за стари хора и лица с увреждания; Сгради на инспекция за опазване и контрол на общественото здраве, лечебници (вкл. ветеринарни) и др.</t>
  </si>
  <si>
    <t>Аварийни и санитарни постове, Аптеки и дрогерии, Ветеринарни лечебници(клиники), селскостопански и ветеринарни аптеки,Сгради за индивидуална и групови практики за медицинска помощ.</t>
  </si>
  <si>
    <t xml:space="preserve">Лечебни заведения за болнична помощ (родилни домове, психиатрични болници, диспансери, Центрове за спешна медицинска помощ) Медицински центрове, Центрове за трансфузионна хематология Центрове за хемодиализа, Диагностично-консултативни центрове, Болници за долекуване, продължителни терапии  и/ или рехабилитация, Сгради за почивка и лечение в които се осигурява медицинско обслужване , балнеосанаториуми и други санаториални заведения;. Сгради, използвани за събиране и съхранение на кръв и биопродукти за хуманни цели и др., </t>
  </si>
  <si>
    <t>Многопрофилни и специализирани болници за активно лечение, Болници с висок клас на лечебно обслужване, Университетски и военни болници и клиники.</t>
  </si>
  <si>
    <t>Сгради за обществено обслужване в областта на транспорта и съобщенията</t>
  </si>
  <si>
    <t xml:space="preserve">Гаражни постройки, като допълващо застрояване,  Едноетажни гаражи, Станции на кабинкови и открити въжени линии, Сгради на фарове (маяци) и други пристанищни съоръжения , Блок-постове на жп сигнализация, Пешеходни надлези(пасарелки) и подлези.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</si>
  <si>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Открити навеси, паркинги, хангари и навеси за велосипеди автомобилни и железопътни спирки, крайни далекосъобщителни постове - телефонни кабинки.</t>
  </si>
  <si>
    <t>Многоетажни гаражи,  Паркинги интегрирани с други видове експлоатация; Диагностични транспортни пунктове, Самолетни хангари; Хангари и депа за релсови превозни средства, Приемни сгради и съоръжения на: Летища, Автогари, Железопътни гари, Морски и речни гари, Метростанции и съоръжения, Пощенски сгради, Радио и телевизионни кули, телефонни централи; Радио-телевизионни и звукозаписни студия.</t>
  </si>
  <si>
    <t>Сгради на телекомуникациите,  Сгради за излъчване на радио и телевизионни сигнали, Диспечерски кули за контрол на въздушния трафик.</t>
  </si>
  <si>
    <t xml:space="preserve">Сгради за битово обществено обслужване и други сгради некласифицирани другаде </t>
  </si>
  <si>
    <t>Обществени тоалетни.</t>
  </si>
  <si>
    <t>Сгради за битови услуги, Сгради за граждански ритуали, Обществени бани и сауни, Затвори, Пожарни станции.</t>
  </si>
  <si>
    <t xml:space="preserve">Сгради за спорт в урбанизирани и извънурбанизирани територии </t>
  </si>
  <si>
    <t>Малки обслужващи сгради към открити игрища и съоръжения</t>
  </si>
  <si>
    <t xml:space="preserve">Малки обслужващи сгради към спортни обекти за ветроходство, ски спортове, спускане с шейни, кънки, въздушни спортове, моделизъм и спортове с развлекателен характер </t>
  </si>
  <si>
    <t>Тренировъчни зали за всички видове спортове без места за публика,Сгради към яхтклубове , сърфклубове , аероклубове и др.Зали за спорт с развлекателни – миниголф, миникрикет, боулинг и др.</t>
  </si>
  <si>
    <t xml:space="preserve">Спортни зали за: Лекоатлетически и гимнастически игри, Плувни спортове – плуване, скокове във вода , водна топка , Колективни игри с топка – футбол, хандбал, волейбол, баскетбол и др., Зали за тенис, скуош, тенис на маса, бадминтон. Зали за зимни спортове – кънки, хокей, кърлинг и др.Зали за бокс, борба, джудо, фехтовка, вдигане на тежести и др. Зали за стрелба, стрелба с лък и др. Комплекси за отдих и развлечения; </t>
  </si>
  <si>
    <t xml:space="preserve">Олимпийски комплекси, Спортни комплексни съоръжения – стадиони с покрити терен и трибуни за многофункционално спортно предназначение </t>
  </si>
  <si>
    <t>Сгради с производствено предназначение</t>
  </si>
  <si>
    <t xml:space="preserve">Складови халета – немеханизирани. </t>
  </si>
  <si>
    <t>Многоетажни производствени сгради, Административно-обслужващи сгради към производствени обекти; Производствени сгради за: Мебелна и дървообработваща промишленост, текстилна и обувно – кожарска промишленост.</t>
  </si>
  <si>
    <t>Производствени сгради за: Хранително-вкусова промишлиност, Фармацевтичната промишленост, Машиностроене, Електротехническа промишленост.</t>
  </si>
  <si>
    <t>Атомни електроцентрали, Изследователски и производствени корпуси с опасно производство, Производствени сгради за металодобив: Агломерационни сгради, Коксови заводи, Стоманодобивни цехове.</t>
  </si>
  <si>
    <t>А, В, Г</t>
  </si>
  <si>
    <t>Селскостопански сгради</t>
  </si>
  <si>
    <t>Немеханизирани складове за зърнени храни и концентриран фураж, Сушилни, Механизирани зърноплощадки; Сгради за селскостопанска техника, Парници, оранжерии.</t>
  </si>
  <si>
    <t>Хамбари, Плевни, Открити навеси,  Сеновали, Открити сушилни, и други прости селскостопански сгради.</t>
  </si>
  <si>
    <t>Животновъдни ферми, Конюшни, Механизирани сушилни за плодове и зеленчуци, Хранителни и фуражни кухни, Изолационни и карантинни сгради, Механизирани ремонтни работилнинци, Доилни блокове, Кланици,  Битови и административно обслужващи сгради.</t>
  </si>
  <si>
    <t>Животновъдни комплекси: Кравеферми, Овцеферми , Птицеферми, Конезаводи и др. Лозаро-винарски предприятия, Сгради за тютюнопроизводство, Сгради за преработване на мляко, месо и риба.</t>
  </si>
  <si>
    <t>Складови сгради</t>
  </si>
  <si>
    <t>Немеханизирани складове.</t>
  </si>
  <si>
    <t>Складове обслужвани ръчно или механизирано с техника движеща се по пода.</t>
  </si>
  <si>
    <t>Едноетажни и многоетажни складове обслужвани с мостови кранове, Резервоари за вода, Силузи, Резервоари за гориво, Бензиностанции, Газостанции.</t>
  </si>
  <si>
    <t>Закрити складове обслужвани с трансманипулатори.</t>
  </si>
  <si>
    <t>ТАБЛИЦА ЗА ОПРЕДЕЛЯНЕ НА ХОНОРАРНАТА ЗОНА, В КОЯТО ПОПАДА ОБЕКТА</t>
  </si>
  <si>
    <t>табл.4.1</t>
  </si>
  <si>
    <t>Група електрически инсталации</t>
  </si>
  <si>
    <t>Описание на групата инсталации задължителни за проектиране спрямо определената хонорарна зона</t>
  </si>
  <si>
    <t>Б</t>
  </si>
  <si>
    <t>В</t>
  </si>
  <si>
    <t>Г</t>
  </si>
  <si>
    <t>Силнотокови инсталации: Схеми на ел. табла, захранващи кабели, осветление – основно, аварийно, дежурно, рекламно, захранване на ОВК, ВК и подобно оборудване (асансьори, подемници и др.), вкл. ръчно управление, инсталация за контакти, захранване на кухненско оборудване, захранване на системи за ВСОДТ, пожарогасене и др.; мълниезащита, заземление, изравняване на потенциалите, Аварийно и резервно захранване – дизелагрегат, UPS</t>
  </si>
  <si>
    <t>Основни слаботокови инсталации – пасивна част на структурно окабеляване, телефонна инсталация и АТЦ, кабелна телевизия, домофонни и звънчеви системи и интерком-системи (аудио и видео), фоново озвучаване</t>
  </si>
  <si>
    <t xml:space="preserve">Системи за безопасност – пожароизвестяване, аварийно оповестяване, газ-детекция в подземни гаражи и подобни </t>
  </si>
  <si>
    <t>Системи за сигурност – СОТ, видеонаблюдение, контрол на достъпа</t>
  </si>
  <si>
    <t>Забележка</t>
  </si>
  <si>
    <t>ОБЕКТ:</t>
  </si>
  <si>
    <t>Входни данни за обекта:</t>
  </si>
  <si>
    <t>Хонорарна зона</t>
  </si>
  <si>
    <t xml:space="preserve">Ориентировъчна строителна стойност на обекта в EUR за 1 м2 </t>
  </si>
  <si>
    <t>ТАБЛИЦА ЗА ОПРЕДЕЛЯНЕ НА УСРЕДНЕНА СТРОИТЕЛНА СТОЙНОСТ ЗА ОБЕКТА</t>
  </si>
  <si>
    <t>табл.4.2</t>
  </si>
  <si>
    <t>Обща застроена площ на обекта, м2</t>
  </si>
  <si>
    <t>Ориентировъчна строителна стойност на обекта в EUR /м2</t>
  </si>
  <si>
    <t>Кхз (коефицент на хонорарната зона)</t>
  </si>
  <si>
    <t>Ксс (коефицент на строителната стойност)</t>
  </si>
  <si>
    <t xml:space="preserve">Отстъпка в цената на проекта, % </t>
  </si>
  <si>
    <t>Застроена площ на повтаряема част (етаж) от обекта, м2</t>
  </si>
  <si>
    <t>Общ брой на повтаряемите части (етажи) от обекта, м2</t>
  </si>
  <si>
    <t>Строителна стойност, СС</t>
  </si>
  <si>
    <t>Отстъпка, %</t>
  </si>
  <si>
    <t>Б, мин. Базова стойност на проекта</t>
  </si>
  <si>
    <t>Б, лв</t>
  </si>
  <si>
    <t>Кхз</t>
  </si>
  <si>
    <t>Ксс, коефицент на строителната стойност</t>
  </si>
  <si>
    <t>м2</t>
  </si>
  <si>
    <t>EUR</t>
  </si>
  <si>
    <t>лв.</t>
  </si>
  <si>
    <t>%</t>
  </si>
  <si>
    <t>Приблизителна тежест на стойността за групата инсталации, %</t>
  </si>
  <si>
    <t>Стойност на коефицента</t>
  </si>
  <si>
    <t>Корекционна стойност при повтаряеми части от обекта, лв</t>
  </si>
  <si>
    <t>Себестойност на проектантската услуга ССПУ, лв</t>
  </si>
  <si>
    <t>Коефицент на повтаряемост</t>
  </si>
  <si>
    <t xml:space="preserve">Калкулатор за определяне на себестойността на проектантска услуга за изработване на проекти за сградни електрически инсталации,  съгласно раздел IV от приложение №8 на Методика за за определяне на себестойността на проектантските услуги, обнародвано в ДВ, брой 46/1.06.2018г. </t>
  </si>
  <si>
    <t>Авторски надзор, изготвяне екзекутивна документация, участие в приемателни комисии</t>
  </si>
  <si>
    <t>ССПУ, лв</t>
  </si>
  <si>
    <t>Проектиране в три фази - Идеен, Технически, Работен проект</t>
  </si>
  <si>
    <t>Фаза</t>
  </si>
  <si>
    <t>Стойност, лв без ДДС</t>
  </si>
  <si>
    <t>Идеен проект</t>
  </si>
  <si>
    <t>Технически проект</t>
  </si>
  <si>
    <t>Кол.сметка и спецификация на оборудването</t>
  </si>
  <si>
    <t>Работен проект</t>
  </si>
  <si>
    <t>Авторски надзор, екзекутивна документация, приемателни комисии</t>
  </si>
  <si>
    <t>Общо:</t>
  </si>
  <si>
    <t>общо:</t>
  </si>
  <si>
    <t>Проектиране в две фази - Идеен проект, Технически проект</t>
  </si>
  <si>
    <t>Проектиране в две фази - Идеен проект, Работен проект</t>
  </si>
  <si>
    <t>Проектиране в една фаза - Технически проект</t>
  </si>
  <si>
    <t>Проектиране в една фаза - Работен проект</t>
  </si>
  <si>
    <t>Проектиране в една фаза - Идеен проект</t>
  </si>
  <si>
    <t>лв/м2</t>
  </si>
  <si>
    <t>Средна стойност, лв на м2</t>
  </si>
  <si>
    <t>Средна стойност, EUR на м2</t>
  </si>
  <si>
    <t>EUR/м2</t>
  </si>
  <si>
    <t>ИЗЧИЛЕНИЯ И МЕЖДИННИ РЕЗУЛТАТИ 2</t>
  </si>
  <si>
    <t>ИЗЧИЛЕНИЯ И МЕЖДИННИ РЕЗУЛТАТИ 1</t>
  </si>
  <si>
    <t>ОФЕРТА</t>
  </si>
  <si>
    <t xml:space="preserve">На вниманието на ……………………………..                            </t>
  </si>
  <si>
    <r>
      <t xml:space="preserve">Видовете инсталации, които е необходимо да се проектират се определят в зависимост от хонорарната зона, в която вече е определена сградата и вида й. Таблица 4.1 (sheet 2)   </t>
    </r>
    <r>
      <rPr>
        <sz val="11"/>
        <color rgb="FFFF0000"/>
        <rFont val="Times New Roman"/>
        <family val="1"/>
        <charset val="204"/>
      </rPr>
      <t>НЕНУЖНИЯТ РЕД СЕ СКРИВА</t>
    </r>
  </si>
  <si>
    <t>лв. без ДДС</t>
  </si>
  <si>
    <t>лв/м2 без ДДС</t>
  </si>
  <si>
    <t>по РЗП на обекта.</t>
  </si>
  <si>
    <t>ЗАБЕЛЕЖКИ:</t>
  </si>
  <si>
    <t>1.</t>
  </si>
  <si>
    <t>Цената за проектиране е валидна само за конкретния обект;</t>
  </si>
  <si>
    <t xml:space="preserve">2. </t>
  </si>
  <si>
    <t>3.</t>
  </si>
  <si>
    <r>
      <t xml:space="preserve">Начин на плащане – </t>
    </r>
    <r>
      <rPr>
        <sz val="11"/>
        <color rgb="FFFF0000"/>
        <rFont val="Times New Roman"/>
        <family val="1"/>
        <charset val="204"/>
      </rPr>
      <t>50% аванс, 50% при предаване на проектната документация.</t>
    </r>
  </si>
  <si>
    <r>
      <t xml:space="preserve">Срок за изпълнение на поръчката – </t>
    </r>
    <r>
      <rPr>
        <sz val="11"/>
        <color rgb="FFFF0000"/>
        <rFont val="Times New Roman"/>
        <family val="1"/>
        <charset val="204"/>
      </rPr>
      <t>25 работни дни след получаване на задание и проекти,части ОВК и ВиК.</t>
    </r>
  </si>
  <si>
    <t>4.</t>
  </si>
  <si>
    <t xml:space="preserve">Цената на проектантска услуга за изработване на проетната документация е определена, съгласно раздел IV от приложение №8 на Методика за изменение и допълнение на Методиката за определяне на размера на възнагражденията за предоставяне на проектантски услуги от инженерите в устройственото планиране и инвестиционното проектиране, обнародвана в ДВ, брой 46/1.06.2018г. </t>
  </si>
  <si>
    <t>5.</t>
  </si>
  <si>
    <t>В цената за проектиране се включват разработката и на мрежи на прилежащата площадка, като осветление на подход към сградата, трасе на захранващите мрежи през него, озвучаване, видеонаблюдение на дворната част, контрол на достъп и подобни, но не се включват и следва да бъдат определени отделно, проекти за захранващи източници (трансформаторен пост и подобни), и за кабелни мрежи между отделни подобекти, разположени на една площадка, осветление на площадкови пътища и алеи, видеонаблюдение, озвучаване и др.</t>
  </si>
  <si>
    <t>Изготвил:</t>
  </si>
  <si>
    <t>инж. ……………………………………..</t>
  </si>
  <si>
    <t>Себестойност на проектантската услуга ССПУ, лв.</t>
  </si>
  <si>
    <t>Себестойност на проектантската услуга ССПУ с отстъпка, без отчитане на корекционна стойност за повтаряемите части от обекта, лв.</t>
  </si>
  <si>
    <t xml:space="preserve">% от общата строителна стойност на обекта, СС </t>
  </si>
  <si>
    <t>"Сграда със смесено предназначение", УПИ …....., кв. …......., гр. …................</t>
  </si>
  <si>
    <t>А,Б</t>
  </si>
  <si>
    <t>Семен хотел, Хотели и ресторанти 2 и 3 категория, Мотели, Планински хижи с хранителен блок, Почивни домове, Ваканционни селища, Туристически селища, Заведения за бързо хранене, Луксозни кафе-сладкарници, Нощни клубове, Дискотеки, Игрални домове, Казина, Барове.</t>
  </si>
  <si>
    <t>Еднопространствени фабрики , магазини на едро, затворени, едноетажни халета: обикновени работилници без кранов път.</t>
  </si>
  <si>
    <t>Основни слаботокови инсталации:                                                                                                      - Пасивна част на структурно окабеляване, телефонна инсталация и АТЦ, телевизионна инсталация, домофонни и звънчеви системи, интерком-системи (аудио и видео), фоново озвучаване.</t>
  </si>
  <si>
    <t>Силнотокови инсталации:                                                                                                                  - Схеми на ел. табла, захранващи кабелни линии и трасета, осветление – основно, аварийно, евакуационно, дежурно, рекламно, захранване на ОВК и ВиК съоръжения и подобно оборудване (асансьори, подемници и др.), вкл. ръчно управление, инсталация за контакти, захранване на кухненско оборудване, захранване на системи за ВСОДТ, пожарогасене и др.;                                                                                                                                               - Мълниезащита, заземление, изравняване на потенциалите;                                                             - Аварийно и резервно захранване – дизелагрегат, UPS и др.</t>
  </si>
  <si>
    <t xml:space="preserve">Системи за безопасност – пожароизвестяване, аварийно оповестяване, газ-детекция в подземни гаражи и подобни. </t>
  </si>
  <si>
    <t>Системи за сигурност – СОТ, видеонаблюдение, контрол на достъпа.</t>
  </si>
  <si>
    <t>Средни цени за категории (ЕUR/м2)</t>
  </si>
  <si>
    <r>
      <rPr>
        <sz val="12"/>
        <rFont val="Times New Roman"/>
        <family val="1"/>
        <charset val="204"/>
      </rPr>
      <t xml:space="preserve">Остава само една от опциите, в зависимост от възложените фази на проектиране. </t>
    </r>
    <r>
      <rPr>
        <sz val="12"/>
        <color rgb="FFFF0000"/>
        <rFont val="Times New Roman"/>
        <family val="1"/>
        <charset val="204"/>
      </rPr>
      <t>ОСТАНАЛИТЕ СЕ СКРИВАТ</t>
    </r>
  </si>
  <si>
    <t>Силнотокови инсталации:                                                                                                                                  - Схеми на ел. табла, захранващи кабелни линии и трасета, осветление – основно, аварийно, евакуационно, дежурно, рекламно, захранване на ОВК и ВиК съоръжения и подобно оборудване (асансьори, подемници и др.), вкл. ръчно управление, инсталация за контакти, захранване на кухненско оборудване, захранване на системи за ВСОДТ, пожарогасене и др.;                                                                                                                                               - Мълниезащита, заземление, изравняване на потенциалите;                                                                                             - Аварийно и резервно захранване – дизелагрегат, UPS и др.</t>
  </si>
  <si>
    <t>Основни слаботокови инсталации:                                                                                                                                  - Пасивна част на структурно окабеляване, телефонна инсталация и АТЦ, телевизионна инсталация, домофонни и звънчеви системи, интерком-системи (аудио и видео), фоново озвучаване.</t>
  </si>
  <si>
    <r>
      <t>Проектирането ще се извърши в</t>
    </r>
    <r>
      <rPr>
        <sz val="11"/>
        <color rgb="FFFF0000"/>
        <rFont val="Times New Roman"/>
        <family val="1"/>
        <charset val="204"/>
      </rPr>
      <t xml:space="preserve"> три фази - идеен, технически и работен проект.</t>
    </r>
    <r>
      <rPr>
        <sz val="11"/>
        <color theme="1"/>
        <rFont val="Times New Roman"/>
        <family val="1"/>
        <charset val="204"/>
      </rPr>
      <t xml:space="preserve">                                Общата цена за проектиране на обекта е:</t>
    </r>
  </si>
  <si>
    <r>
      <t>Проектирането ще се извърши в</t>
    </r>
    <r>
      <rPr>
        <sz val="11"/>
        <color rgb="FFFF0000"/>
        <rFont val="Times New Roman"/>
        <family val="1"/>
        <charset val="204"/>
      </rPr>
      <t xml:space="preserve"> две фази - идеен проект, технически проект.</t>
    </r>
    <r>
      <rPr>
        <sz val="11"/>
        <color theme="1"/>
        <rFont val="Times New Roman"/>
        <family val="1"/>
        <charset val="204"/>
      </rPr>
      <t xml:space="preserve">                                                                             Общата цена за проектиране на обекта е:</t>
    </r>
  </si>
  <si>
    <r>
      <t xml:space="preserve">В цената </t>
    </r>
    <r>
      <rPr>
        <sz val="11"/>
        <color rgb="FFFF0000"/>
        <rFont val="Times New Roman"/>
        <family val="1"/>
        <charset val="204"/>
      </rPr>
      <t>е</t>
    </r>
    <r>
      <rPr>
        <sz val="11"/>
        <color theme="1"/>
        <rFont val="Times New Roman"/>
        <family val="1"/>
        <charset val="204"/>
      </rPr>
      <t xml:space="preserve"> </t>
    </r>
    <r>
      <rPr>
        <sz val="11"/>
        <color rgb="FFFF0000"/>
        <rFont val="Times New Roman"/>
        <family val="1"/>
        <charset val="204"/>
      </rPr>
      <t>включен/не е включен</t>
    </r>
    <r>
      <rPr>
        <sz val="11"/>
        <color theme="1"/>
        <rFont val="Times New Roman"/>
        <family val="1"/>
        <charset val="204"/>
      </rPr>
      <t xml:space="preserve"> авторски надзор, изготвяне на екзекутивна документация и участие в приемателни комисии.</t>
    </r>
  </si>
  <si>
    <r>
      <t>Проектирането ще се извърши в</t>
    </r>
    <r>
      <rPr>
        <sz val="11"/>
        <color rgb="FFFF0000"/>
        <rFont val="Times New Roman"/>
        <family val="1"/>
        <charset val="204"/>
      </rPr>
      <t xml:space="preserve"> две фази - идеен проект, работен проект.</t>
    </r>
    <r>
      <rPr>
        <sz val="11"/>
        <color theme="1"/>
        <rFont val="Times New Roman"/>
        <family val="1"/>
        <charset val="204"/>
      </rPr>
      <t xml:space="preserve">                                                                                  Общата цена за проектиране на обекта е:</t>
    </r>
  </si>
  <si>
    <r>
      <t>Проектирането ще се извърши в</t>
    </r>
    <r>
      <rPr>
        <sz val="11"/>
        <color rgb="FFFF0000"/>
        <rFont val="Times New Roman"/>
        <family val="1"/>
        <charset val="204"/>
      </rPr>
      <t xml:space="preserve"> една фаза - технически проект.</t>
    </r>
    <r>
      <rPr>
        <sz val="11"/>
        <color theme="1"/>
        <rFont val="Times New Roman"/>
        <family val="1"/>
        <charset val="204"/>
      </rPr>
      <t xml:space="preserve">                                                                                                  Общата цена за проектиране на обекта е:</t>
    </r>
  </si>
  <si>
    <r>
      <t>Проектирането ще се извърши в</t>
    </r>
    <r>
      <rPr>
        <sz val="11"/>
        <color rgb="FFFF0000"/>
        <rFont val="Times New Roman"/>
        <family val="1"/>
        <charset val="204"/>
      </rPr>
      <t xml:space="preserve"> една фаза - работен проект.</t>
    </r>
    <r>
      <rPr>
        <sz val="11"/>
        <color theme="1"/>
        <rFont val="Times New Roman"/>
        <family val="1"/>
        <charset val="204"/>
      </rPr>
      <t xml:space="preserve">                                                                                                          Общата цена за проектиране на обекта е:</t>
    </r>
  </si>
  <si>
    <r>
      <t>Проектирането ще се извърши в</t>
    </r>
    <r>
      <rPr>
        <sz val="11"/>
        <color rgb="FFFF0000"/>
        <rFont val="Times New Roman"/>
        <family val="1"/>
        <charset val="204"/>
      </rPr>
      <t xml:space="preserve"> една фаза - идеен проект.</t>
    </r>
    <r>
      <rPr>
        <sz val="11"/>
        <color theme="1"/>
        <rFont val="Times New Roman"/>
        <family val="1"/>
        <charset val="204"/>
      </rPr>
      <t xml:space="preserve">                                                                                                                     Общата цена за проектиране на обекта е:</t>
    </r>
  </si>
  <si>
    <t xml:space="preserve">Във връзка с вашето запитване, Ви предлагаме изготвяне на проектна документация, част „Електрическа“, включваща следните видове сградни инсталации: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</si>
</sst>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_-* #,##0.00\ &quot;лв.&quot;_-;\-* #,##0.00\ &quot;лв.&quot;_-;_-* &quot;-&quot;??\ &quot;лв.&quot;_-;_-@_-"/>
    <numFmt numFmtId="165" formatCode="_-* #,##0.00\ [$€-1]_-;\-* #,##0.00\ [$€-1]_-;_-* &quot;-&quot;??\ [$€-1]_-;_-@_-"/>
    <numFmt numFmtId="166" formatCode="_-* #,##0.00\ &quot;лв.&quot;\-\м\2_-;\-* #,##0.00\ &quot;лв.&quot;_-;_-* &quot;-&quot;??\ &quot;лв.&quot;_-;_-@_-"/>
    <numFmt numFmtId="167" formatCode="##,#0\ _л_в_._/_м\2_;\-#,##0\ _л_в_."/>
  </numFmts>
  <fonts count="24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b/>
      <sz val="13"/>
      <color theme="1"/>
      <name val="Times New Roman"/>
      <family val="1"/>
      <charset val="204"/>
    </font>
    <font>
      <b/>
      <sz val="20"/>
      <color theme="1"/>
      <name val="Times New Roman"/>
      <family val="1"/>
      <charset val="204"/>
    </font>
    <font>
      <sz val="11"/>
      <color rgb="FFFF0000"/>
      <name val="Times New Roman"/>
      <family val="1"/>
      <charset val="204"/>
    </font>
    <font>
      <sz val="11"/>
      <color theme="9"/>
      <name val="Times New Roman"/>
      <family val="1"/>
      <charset val="204"/>
    </font>
    <font>
      <b/>
      <sz val="12"/>
      <color rgb="FFFF0000"/>
      <name val="Times New Roman"/>
      <family val="1"/>
      <charset val="204"/>
    </font>
    <font>
      <sz val="10"/>
      <color rgb="FFFF0000"/>
      <name val="Times New Roman"/>
      <family val="1"/>
      <charset val="204"/>
    </font>
    <font>
      <sz val="9"/>
      <color indexed="81"/>
      <name val="Segoe UI"/>
      <family val="2"/>
      <charset val="204"/>
    </font>
    <font>
      <b/>
      <sz val="9"/>
      <color indexed="81"/>
      <name val="Segoe UI"/>
      <family val="2"/>
      <charset val="204"/>
    </font>
    <font>
      <b/>
      <sz val="11"/>
      <color indexed="81"/>
      <name val="Times New Roman"/>
      <family val="1"/>
      <charset val="204"/>
    </font>
    <font>
      <b/>
      <sz val="12"/>
      <color indexed="81"/>
      <name val="Times New Roman"/>
      <family val="1"/>
      <charset val="204"/>
    </font>
    <font>
      <sz val="12"/>
      <color rgb="FFFF0000"/>
      <name val="Times New Roman"/>
      <family val="1"/>
      <charset val="204"/>
    </font>
    <font>
      <sz val="12"/>
      <color indexed="81"/>
      <name val="Times New Roman"/>
      <family val="1"/>
      <charset val="204"/>
    </font>
    <font>
      <b/>
      <sz val="16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sz val="12"/>
      <name val="Times New Roman"/>
      <family val="1"/>
      <charset val="204"/>
    </font>
    <font>
      <sz val="11"/>
      <color rgb="FF002060"/>
      <name val="Times New Roman"/>
      <family val="1"/>
      <charset val="204"/>
    </font>
  </fonts>
  <fills count="19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7" tint="-0.249977111117893"/>
        <bgColor indexed="64"/>
      </patternFill>
    </fill>
  </fills>
  <borders count="6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rgb="FF000001"/>
      </left>
      <right/>
      <top style="medium">
        <color indexed="64"/>
      </top>
      <bottom style="medium">
        <color rgb="FF000001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297">
    <xf numFmtId="0" fontId="0" fillId="0" borderId="0" xfId="0"/>
    <xf numFmtId="0" fontId="0" fillId="0" borderId="0" xfId="0" applyBorder="1"/>
    <xf numFmtId="0" fontId="2" fillId="0" borderId="0" xfId="0" applyFont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37" xfId="0" applyFont="1" applyBorder="1" applyAlignment="1">
      <alignment horizontal="center" vertical="center" wrapText="1"/>
    </xf>
    <xf numFmtId="0" fontId="2" fillId="0" borderId="38" xfId="0" applyFont="1" applyBorder="1" applyAlignment="1">
      <alignment horizontal="center" vertical="center" wrapText="1"/>
    </xf>
    <xf numFmtId="0" fontId="2" fillId="0" borderId="39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0" fontId="5" fillId="0" borderId="0" xfId="0" applyFont="1"/>
    <xf numFmtId="0" fontId="2" fillId="0" borderId="0" xfId="0" applyFont="1" applyAlignment="1">
      <alignment wrapText="1"/>
    </xf>
    <xf numFmtId="0" fontId="5" fillId="0" borderId="0" xfId="0" applyFont="1" applyAlignment="1">
      <alignment wrapText="1"/>
    </xf>
    <xf numFmtId="0" fontId="5" fillId="0" borderId="0" xfId="0" applyFont="1" applyBorder="1" applyAlignment="1">
      <alignment horizontal="center" wrapText="1"/>
    </xf>
    <xf numFmtId="0" fontId="5" fillId="0" borderId="0" xfId="0" applyFont="1" applyAlignment="1">
      <alignment horizontal="center" wrapText="1"/>
    </xf>
    <xf numFmtId="0" fontId="5" fillId="0" borderId="0" xfId="0" applyFont="1" applyAlignment="1">
      <alignment horizontal="center"/>
    </xf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vertical="center" wrapText="1"/>
    </xf>
    <xf numFmtId="0" fontId="2" fillId="0" borderId="0" xfId="0" applyFont="1" applyBorder="1" applyAlignment="1">
      <alignment wrapText="1"/>
    </xf>
    <xf numFmtId="0" fontId="2" fillId="0" borderId="35" xfId="0" applyFont="1" applyBorder="1" applyAlignment="1">
      <alignment wrapText="1"/>
    </xf>
    <xf numFmtId="0" fontId="2" fillId="0" borderId="37" xfId="0" applyFont="1" applyBorder="1" applyAlignment="1">
      <alignment wrapText="1"/>
    </xf>
    <xf numFmtId="0" fontId="6" fillId="0" borderId="0" xfId="0" applyFont="1" applyAlignment="1">
      <alignment wrapText="1"/>
    </xf>
    <xf numFmtId="0" fontId="2" fillId="4" borderId="38" xfId="0" applyFont="1" applyFill="1" applyBorder="1" applyAlignment="1">
      <alignment wrapText="1"/>
    </xf>
    <xf numFmtId="0" fontId="2" fillId="2" borderId="38" xfId="0" applyFont="1" applyFill="1" applyBorder="1" applyAlignment="1">
      <alignment wrapText="1"/>
    </xf>
    <xf numFmtId="0" fontId="0" fillId="0" borderId="42" xfId="0" applyBorder="1" applyAlignment="1">
      <alignment vertical="center" wrapText="1"/>
    </xf>
    <xf numFmtId="0" fontId="0" fillId="0" borderId="43" xfId="0" applyBorder="1" applyAlignment="1">
      <alignment vertical="center" wrapText="1"/>
    </xf>
    <xf numFmtId="0" fontId="0" fillId="0" borderId="46" xfId="0" applyBorder="1" applyAlignment="1">
      <alignment vertical="center" wrapText="1"/>
    </xf>
    <xf numFmtId="0" fontId="0" fillId="0" borderId="0" xfId="0" applyBorder="1" applyAlignment="1">
      <alignment vertical="center" wrapText="1"/>
    </xf>
    <xf numFmtId="0" fontId="2" fillId="5" borderId="38" xfId="0" applyFont="1" applyFill="1" applyBorder="1" applyAlignment="1">
      <alignment wrapText="1"/>
    </xf>
    <xf numFmtId="0" fontId="2" fillId="0" borderId="11" xfId="0" applyFont="1" applyFill="1" applyBorder="1" applyAlignment="1">
      <alignment vertical="center" wrapText="1"/>
    </xf>
    <xf numFmtId="0" fontId="2" fillId="0" borderId="38" xfId="0" applyFont="1" applyFill="1" applyBorder="1" applyAlignment="1">
      <alignment vertical="center" wrapText="1"/>
    </xf>
    <xf numFmtId="1" fontId="2" fillId="0" borderId="38" xfId="0" applyNumberFormat="1" applyFont="1" applyFill="1" applyBorder="1" applyAlignment="1">
      <alignment wrapText="1"/>
    </xf>
    <xf numFmtId="0" fontId="2" fillId="2" borderId="37" xfId="0" applyFont="1" applyFill="1" applyBorder="1" applyAlignment="1">
      <alignment wrapText="1"/>
    </xf>
    <xf numFmtId="0" fontId="2" fillId="4" borderId="37" xfId="0" applyFont="1" applyFill="1" applyBorder="1" applyAlignment="1">
      <alignment wrapText="1"/>
    </xf>
    <xf numFmtId="0" fontId="2" fillId="4" borderId="39" xfId="0" applyFont="1" applyFill="1" applyBorder="1" applyAlignment="1">
      <alignment wrapText="1"/>
    </xf>
    <xf numFmtId="0" fontId="0" fillId="4" borderId="12" xfId="0" applyFill="1" applyBorder="1" applyAlignment="1">
      <alignment vertical="center" wrapText="1"/>
    </xf>
    <xf numFmtId="0" fontId="0" fillId="4" borderId="13" xfId="0" applyFill="1" applyBorder="1" applyAlignment="1">
      <alignment vertical="center" wrapText="1"/>
    </xf>
    <xf numFmtId="0" fontId="2" fillId="7" borderId="37" xfId="0" applyFont="1" applyFill="1" applyBorder="1" applyAlignment="1">
      <alignment wrapText="1"/>
    </xf>
    <xf numFmtId="0" fontId="2" fillId="7" borderId="38" xfId="0" applyFont="1" applyFill="1" applyBorder="1" applyAlignment="1">
      <alignment wrapText="1"/>
    </xf>
    <xf numFmtId="0" fontId="2" fillId="5" borderId="37" xfId="0" applyFont="1" applyFill="1" applyBorder="1" applyAlignment="1">
      <alignment wrapText="1"/>
    </xf>
    <xf numFmtId="0" fontId="2" fillId="7" borderId="53" xfId="0" applyFont="1" applyFill="1" applyBorder="1" applyAlignment="1">
      <alignment wrapText="1"/>
    </xf>
    <xf numFmtId="0" fontId="0" fillId="7" borderId="54" xfId="0" applyFill="1" applyBorder="1"/>
    <xf numFmtId="0" fontId="0" fillId="7" borderId="55" xfId="0" applyFill="1" applyBorder="1"/>
    <xf numFmtId="0" fontId="0" fillId="2" borderId="44" xfId="0" applyFill="1" applyBorder="1" applyAlignment="1">
      <alignment vertical="center" wrapText="1"/>
    </xf>
    <xf numFmtId="0" fontId="0" fillId="2" borderId="45" xfId="0" applyFill="1" applyBorder="1" applyAlignment="1">
      <alignment vertical="center" wrapText="1"/>
    </xf>
    <xf numFmtId="0" fontId="0" fillId="2" borderId="47" xfId="0" applyFill="1" applyBorder="1" applyAlignment="1">
      <alignment vertical="center" wrapText="1"/>
    </xf>
    <xf numFmtId="0" fontId="2" fillId="0" borderId="49" xfId="0" applyFont="1" applyBorder="1" applyAlignment="1">
      <alignment horizontal="center" vertical="center" wrapText="1"/>
    </xf>
    <xf numFmtId="0" fontId="2" fillId="0" borderId="51" xfId="0" applyFont="1" applyBorder="1" applyAlignment="1">
      <alignment horizontal="center" vertical="center" wrapText="1"/>
    </xf>
    <xf numFmtId="0" fontId="2" fillId="0" borderId="61" xfId="0" applyFont="1" applyBorder="1" applyAlignment="1">
      <alignment horizontal="center" vertical="center" wrapText="1"/>
    </xf>
    <xf numFmtId="0" fontId="2" fillId="0" borderId="63" xfId="0" applyFont="1" applyBorder="1" applyAlignment="1">
      <alignment horizontal="center" vertical="center" wrapText="1"/>
    </xf>
    <xf numFmtId="0" fontId="2" fillId="0" borderId="60" xfId="0" applyFont="1" applyBorder="1" applyAlignment="1">
      <alignment horizontal="center" vertical="center" wrapText="1"/>
    </xf>
    <xf numFmtId="0" fontId="2" fillId="0" borderId="30" xfId="0" applyFont="1" applyBorder="1" applyAlignment="1">
      <alignment horizontal="center" vertical="center" wrapText="1"/>
    </xf>
    <xf numFmtId="0" fontId="2" fillId="0" borderId="48" xfId="0" applyFont="1" applyBorder="1" applyAlignment="1">
      <alignment horizontal="center" vertical="center" wrapText="1"/>
    </xf>
    <xf numFmtId="0" fontId="2" fillId="0" borderId="29" xfId="0" applyFont="1" applyBorder="1" applyAlignment="1">
      <alignment horizontal="center" vertical="center" wrapText="1"/>
    </xf>
    <xf numFmtId="2" fontId="2" fillId="0" borderId="38" xfId="2" applyNumberFormat="1" applyFont="1" applyBorder="1" applyAlignment="1">
      <alignment wrapText="1"/>
    </xf>
    <xf numFmtId="2" fontId="2" fillId="0" borderId="38" xfId="1" applyNumberFormat="1" applyFont="1" applyFill="1" applyBorder="1" applyAlignment="1">
      <alignment wrapText="1"/>
    </xf>
    <xf numFmtId="2" fontId="2" fillId="6" borderId="38" xfId="1" applyNumberFormat="1" applyFont="1" applyFill="1" applyBorder="1" applyAlignment="1">
      <alignment vertical="center" wrapText="1"/>
    </xf>
    <xf numFmtId="0" fontId="4" fillId="3" borderId="28" xfId="0" applyFont="1" applyFill="1" applyBorder="1" applyAlignment="1">
      <alignment horizontal="center" vertical="center" wrapText="1"/>
    </xf>
    <xf numFmtId="0" fontId="4" fillId="3" borderId="48" xfId="0" applyFont="1" applyFill="1" applyBorder="1" applyAlignment="1">
      <alignment horizontal="center" vertical="center" wrapText="1"/>
    </xf>
    <xf numFmtId="0" fontId="4" fillId="3" borderId="64" xfId="0" applyFont="1" applyFill="1" applyBorder="1" applyAlignment="1">
      <alignment horizontal="center" vertical="center" wrapText="1"/>
    </xf>
    <xf numFmtId="0" fontId="4" fillId="3" borderId="29" xfId="0" applyFont="1" applyFill="1" applyBorder="1" applyAlignment="1">
      <alignment horizontal="center" vertical="center" wrapText="1"/>
    </xf>
    <xf numFmtId="1" fontId="2" fillId="0" borderId="38" xfId="2" applyNumberFormat="1" applyFont="1" applyFill="1" applyBorder="1" applyAlignment="1">
      <alignment wrapText="1"/>
    </xf>
    <xf numFmtId="0" fontId="0" fillId="7" borderId="0" xfId="0" applyFill="1" applyBorder="1" applyAlignment="1">
      <alignment vertical="center" wrapText="1"/>
    </xf>
    <xf numFmtId="11" fontId="2" fillId="0" borderId="0" xfId="0" applyNumberFormat="1" applyFont="1" applyAlignment="1">
      <alignment wrapText="1"/>
    </xf>
    <xf numFmtId="0" fontId="3" fillId="2" borderId="65" xfId="0" applyFont="1" applyFill="1" applyBorder="1" applyAlignment="1">
      <alignment horizontal="center" wrapText="1"/>
    </xf>
    <xf numFmtId="0" fontId="3" fillId="2" borderId="19" xfId="0" applyFont="1" applyFill="1" applyBorder="1" applyAlignment="1">
      <alignment horizontal="center" wrapText="1"/>
    </xf>
    <xf numFmtId="0" fontId="3" fillId="2" borderId="4" xfId="0" applyFont="1" applyFill="1" applyBorder="1" applyAlignment="1">
      <alignment horizontal="center" wrapText="1"/>
    </xf>
    <xf numFmtId="164" fontId="0" fillId="0" borderId="28" xfId="1" applyFont="1" applyBorder="1" applyAlignment="1">
      <alignment vertical="center" wrapText="1"/>
    </xf>
    <xf numFmtId="164" fontId="0" fillId="0" borderId="48" xfId="1" applyFont="1" applyBorder="1" applyAlignment="1">
      <alignment vertical="center" wrapText="1"/>
    </xf>
    <xf numFmtId="164" fontId="0" fillId="0" borderId="29" xfId="1" applyFont="1" applyBorder="1" applyAlignment="1">
      <alignment vertical="center" wrapText="1"/>
    </xf>
    <xf numFmtId="0" fontId="2" fillId="0" borderId="0" xfId="0" applyFont="1" applyFill="1" applyAlignment="1">
      <alignment wrapText="1"/>
    </xf>
    <xf numFmtId="0" fontId="0" fillId="0" borderId="0" xfId="0" applyFill="1" applyBorder="1" applyAlignment="1">
      <alignment vertical="center" wrapText="1"/>
    </xf>
    <xf numFmtId="0" fontId="2" fillId="0" borderId="0" xfId="0" applyFont="1" applyFill="1" applyBorder="1" applyAlignment="1">
      <alignment wrapText="1"/>
    </xf>
    <xf numFmtId="2" fontId="2" fillId="0" borderId="0" xfId="2" applyNumberFormat="1" applyFont="1" applyFill="1" applyBorder="1" applyAlignment="1">
      <alignment wrapText="1"/>
    </xf>
    <xf numFmtId="164" fontId="2" fillId="0" borderId="0" xfId="1" applyFont="1" applyFill="1" applyBorder="1" applyAlignment="1">
      <alignment wrapText="1"/>
    </xf>
    <xf numFmtId="166" fontId="2" fillId="0" borderId="0" xfId="1" applyNumberFormat="1" applyFont="1" applyFill="1" applyBorder="1" applyAlignment="1">
      <alignment wrapText="1"/>
    </xf>
    <xf numFmtId="165" fontId="2" fillId="0" borderId="0" xfId="0" applyNumberFormat="1" applyFont="1" applyFill="1" applyBorder="1" applyAlignment="1">
      <alignment wrapText="1"/>
    </xf>
    <xf numFmtId="164" fontId="2" fillId="0" borderId="0" xfId="0" applyNumberFormat="1" applyFont="1" applyFill="1" applyBorder="1" applyAlignment="1">
      <alignment wrapText="1"/>
    </xf>
    <xf numFmtId="167" fontId="2" fillId="0" borderId="0" xfId="0" applyNumberFormat="1" applyFont="1" applyFill="1" applyBorder="1" applyAlignment="1">
      <alignment wrapText="1"/>
    </xf>
    <xf numFmtId="0" fontId="2" fillId="0" borderId="0" xfId="0" applyFont="1" applyAlignment="1">
      <alignment horizontal="center" wrapText="1"/>
    </xf>
    <xf numFmtId="0" fontId="2" fillId="8" borderId="31" xfId="0" applyFont="1" applyFill="1" applyBorder="1" applyAlignment="1">
      <alignment wrapText="1"/>
    </xf>
    <xf numFmtId="2" fontId="2" fillId="8" borderId="31" xfId="0" applyNumberFormat="1" applyFont="1" applyFill="1" applyBorder="1" applyAlignment="1">
      <alignment wrapText="1"/>
    </xf>
    <xf numFmtId="0" fontId="6" fillId="0" borderId="0" xfId="0" applyFont="1" applyBorder="1" applyAlignment="1">
      <alignment horizontal="center" wrapText="1"/>
    </xf>
    <xf numFmtId="0" fontId="3" fillId="0" borderId="61" xfId="0" applyFont="1" applyBorder="1" applyAlignment="1">
      <alignment horizontal="center" wrapText="1"/>
    </xf>
    <xf numFmtId="0" fontId="3" fillId="0" borderId="60" xfId="0" applyFont="1" applyBorder="1" applyAlignment="1">
      <alignment horizontal="center" wrapText="1"/>
    </xf>
    <xf numFmtId="0" fontId="3" fillId="0" borderId="0" xfId="0" applyFont="1" applyBorder="1" applyAlignment="1">
      <alignment horizontal="center" wrapText="1"/>
    </xf>
    <xf numFmtId="0" fontId="3" fillId="0" borderId="49" xfId="0" applyFont="1" applyBorder="1" applyAlignment="1">
      <alignment horizontal="center" wrapText="1"/>
    </xf>
    <xf numFmtId="2" fontId="2" fillId="0" borderId="30" xfId="2" applyNumberFormat="1" applyFont="1" applyFill="1" applyBorder="1" applyAlignment="1">
      <alignment wrapText="1"/>
    </xf>
    <xf numFmtId="0" fontId="3" fillId="0" borderId="37" xfId="0" applyFont="1" applyBorder="1" applyAlignment="1">
      <alignment horizontal="center" wrapText="1"/>
    </xf>
    <xf numFmtId="0" fontId="3" fillId="0" borderId="67" xfId="0" applyFont="1" applyBorder="1" applyAlignment="1">
      <alignment horizontal="center" wrapText="1"/>
    </xf>
    <xf numFmtId="2" fontId="3" fillId="0" borderId="1" xfId="2" applyNumberFormat="1" applyFont="1" applyFill="1" applyBorder="1" applyAlignment="1">
      <alignment wrapText="1"/>
    </xf>
    <xf numFmtId="10" fontId="3" fillId="0" borderId="0" xfId="2" applyNumberFormat="1" applyFont="1" applyFill="1" applyBorder="1" applyAlignment="1">
      <alignment wrapText="1"/>
    </xf>
    <xf numFmtId="0" fontId="2" fillId="0" borderId="0" xfId="0" applyFont="1" applyAlignment="1">
      <alignment horizontal="right" wrapText="1"/>
    </xf>
    <xf numFmtId="0" fontId="3" fillId="0" borderId="0" xfId="0" applyFont="1" applyFill="1" applyBorder="1" applyAlignment="1">
      <alignment wrapText="1"/>
    </xf>
    <xf numFmtId="0" fontId="2" fillId="0" borderId="0" xfId="0" applyFont="1" applyAlignment="1">
      <alignment horizontal="left" vertical="center" wrapText="1"/>
    </xf>
    <xf numFmtId="0" fontId="2" fillId="0" borderId="0" xfId="0" applyFont="1" applyFill="1" applyAlignment="1">
      <alignment horizontal="left" vertical="center" wrapText="1"/>
    </xf>
    <xf numFmtId="2" fontId="2" fillId="0" borderId="11" xfId="2" applyNumberFormat="1" applyFont="1" applyBorder="1" applyAlignment="1">
      <alignment wrapText="1"/>
    </xf>
    <xf numFmtId="0" fontId="2" fillId="0" borderId="39" xfId="0" applyFont="1" applyBorder="1" applyAlignment="1">
      <alignment wrapText="1"/>
    </xf>
    <xf numFmtId="2" fontId="2" fillId="0" borderId="13" xfId="2" applyNumberFormat="1" applyFont="1" applyBorder="1" applyAlignment="1">
      <alignment wrapText="1"/>
    </xf>
    <xf numFmtId="2" fontId="2" fillId="0" borderId="0" xfId="2" applyNumberFormat="1" applyFont="1" applyBorder="1" applyAlignment="1">
      <alignment wrapText="1"/>
    </xf>
    <xf numFmtId="0" fontId="9" fillId="0" borderId="0" xfId="0" applyFont="1" applyFill="1" applyBorder="1" applyAlignment="1">
      <alignment wrapText="1"/>
    </xf>
    <xf numFmtId="0" fontId="2" fillId="0" borderId="0" xfId="0" applyFont="1" applyFill="1" applyBorder="1" applyAlignment="1">
      <alignment horizontal="right" wrapText="1"/>
    </xf>
    <xf numFmtId="0" fontId="5" fillId="0" borderId="0" xfId="0" applyFont="1" applyFill="1"/>
    <xf numFmtId="0" fontId="2" fillId="8" borderId="0" xfId="0" applyFont="1" applyFill="1" applyAlignment="1">
      <alignment horizontal="center" vertical="center" wrapText="1"/>
    </xf>
    <xf numFmtId="0" fontId="2" fillId="8" borderId="0" xfId="0" applyFont="1" applyFill="1" applyAlignment="1">
      <alignment wrapText="1"/>
    </xf>
    <xf numFmtId="0" fontId="2" fillId="0" borderId="0" xfId="0" applyFont="1" applyFill="1" applyAlignment="1">
      <alignment horizontal="center" vertical="center" wrapText="1"/>
    </xf>
    <xf numFmtId="0" fontId="4" fillId="0" borderId="0" xfId="0" applyFont="1" applyAlignment="1">
      <alignment horizontal="right" vertical="center"/>
    </xf>
    <xf numFmtId="0" fontId="11" fillId="0" borderId="0" xfId="0" applyFont="1" applyFill="1" applyAlignment="1">
      <alignment vertical="center"/>
    </xf>
    <xf numFmtId="0" fontId="9" fillId="0" borderId="0" xfId="0" applyFont="1" applyFill="1" applyAlignment="1">
      <alignment wrapText="1"/>
    </xf>
    <xf numFmtId="0" fontId="2" fillId="0" borderId="0" xfId="0" applyFont="1" applyAlignment="1">
      <alignment horizontal="left" wrapText="1"/>
    </xf>
    <xf numFmtId="0" fontId="12" fillId="0" borderId="19" xfId="0" applyFont="1" applyFill="1" applyBorder="1" applyAlignment="1">
      <alignment vertical="top" wrapText="1"/>
    </xf>
    <xf numFmtId="0" fontId="12" fillId="0" borderId="0" xfId="0" applyFont="1" applyFill="1" applyAlignment="1">
      <alignment vertical="top" wrapText="1"/>
    </xf>
    <xf numFmtId="0" fontId="5" fillId="4" borderId="6" xfId="0" applyFont="1" applyFill="1" applyBorder="1" applyAlignment="1">
      <alignment horizontal="center" vertical="center" wrapText="1"/>
    </xf>
    <xf numFmtId="0" fontId="5" fillId="4" borderId="27" xfId="0" applyFont="1" applyFill="1" applyBorder="1" applyAlignment="1">
      <alignment horizontal="center" vertical="center" wrapText="1"/>
    </xf>
    <xf numFmtId="0" fontId="5" fillId="11" borderId="26" xfId="0" applyFont="1" applyFill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18" xfId="0" applyFont="1" applyBorder="1" applyAlignment="1">
      <alignment horizontal="center" vertical="center" wrapText="1"/>
    </xf>
    <xf numFmtId="0" fontId="2" fillId="0" borderId="19" xfId="0" applyFont="1" applyBorder="1" applyAlignment="1">
      <alignment horizontal="center" vertical="center" wrapText="1"/>
    </xf>
    <xf numFmtId="0" fontId="2" fillId="0" borderId="21" xfId="0" applyFont="1" applyBorder="1" applyAlignment="1">
      <alignment horizontal="center" vertical="center" wrapText="1"/>
    </xf>
    <xf numFmtId="0" fontId="20" fillId="0" borderId="11" xfId="0" applyFont="1" applyBorder="1" applyAlignment="1">
      <alignment horizontal="center" vertical="center" wrapText="1"/>
    </xf>
    <xf numFmtId="0" fontId="5" fillId="0" borderId="38" xfId="0" applyFont="1" applyFill="1" applyBorder="1" applyAlignment="1">
      <alignment horizontal="center" vertical="center" wrapText="1"/>
    </xf>
    <xf numFmtId="0" fontId="5" fillId="0" borderId="13" xfId="0" applyFont="1" applyFill="1" applyBorder="1" applyAlignment="1">
      <alignment horizontal="center" vertical="center" wrapText="1"/>
    </xf>
    <xf numFmtId="0" fontId="19" fillId="0" borderId="0" xfId="0" applyFont="1" applyFill="1" applyAlignment="1">
      <alignment horizontal="center" vertical="center" wrapText="1"/>
    </xf>
    <xf numFmtId="0" fontId="5" fillId="12" borderId="0" xfId="0" applyFont="1" applyFill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2" fillId="0" borderId="0" xfId="0" applyFont="1" applyAlignment="1">
      <alignment horizontal="left" wrapText="1"/>
    </xf>
    <xf numFmtId="0" fontId="2" fillId="0" borderId="0" xfId="0" applyFont="1" applyAlignment="1">
      <alignment horizontal="center" wrapText="1"/>
    </xf>
    <xf numFmtId="0" fontId="4" fillId="4" borderId="35" xfId="0" applyFont="1" applyFill="1" applyBorder="1" applyAlignment="1">
      <alignment horizontal="center" vertical="center" wrapText="1"/>
    </xf>
    <xf numFmtId="0" fontId="4" fillId="4" borderId="11" xfId="0" applyFont="1" applyFill="1" applyBorder="1" applyAlignment="1">
      <alignment horizontal="center" vertical="center" wrapText="1"/>
    </xf>
    <xf numFmtId="0" fontId="4" fillId="3" borderId="37" xfId="0" applyFont="1" applyFill="1" applyBorder="1" applyAlignment="1">
      <alignment horizontal="center" vertical="center" wrapText="1"/>
    </xf>
    <xf numFmtId="0" fontId="4" fillId="3" borderId="39" xfId="0" applyFont="1" applyFill="1" applyBorder="1" applyAlignment="1">
      <alignment horizontal="center" vertical="center" wrapText="1"/>
    </xf>
    <xf numFmtId="0" fontId="3" fillId="3" borderId="12" xfId="0" applyFont="1" applyFill="1" applyBorder="1" applyAlignment="1">
      <alignment horizontal="center" vertical="center" wrapText="1"/>
    </xf>
    <xf numFmtId="0" fontId="3" fillId="3" borderId="13" xfId="0" applyFont="1" applyFill="1" applyBorder="1" applyAlignment="1">
      <alignment horizontal="center" vertical="center" wrapText="1"/>
    </xf>
    <xf numFmtId="0" fontId="3" fillId="3" borderId="17" xfId="0" applyFont="1" applyFill="1" applyBorder="1" applyAlignment="1">
      <alignment horizontal="center" vertical="center" wrapText="1"/>
    </xf>
    <xf numFmtId="0" fontId="3" fillId="3" borderId="9" xfId="0" applyFont="1" applyFill="1" applyBorder="1" applyAlignment="1">
      <alignment horizontal="center" vertical="center" wrapText="1"/>
    </xf>
    <xf numFmtId="0" fontId="3" fillId="3" borderId="22" xfId="0" applyFont="1" applyFill="1" applyBorder="1" applyAlignment="1">
      <alignment horizontal="center" vertical="center" wrapText="1"/>
    </xf>
    <xf numFmtId="0" fontId="3" fillId="3" borderId="20" xfId="0" applyFont="1" applyFill="1" applyBorder="1" applyAlignment="1">
      <alignment horizontal="center" vertical="center" wrapText="1"/>
    </xf>
    <xf numFmtId="0" fontId="4" fillId="3" borderId="56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3" borderId="30" xfId="0" applyFont="1" applyFill="1" applyBorder="1" applyAlignment="1">
      <alignment horizontal="center" vertical="center" wrapText="1"/>
    </xf>
    <xf numFmtId="0" fontId="5" fillId="3" borderId="48" xfId="0" applyFont="1" applyFill="1" applyBorder="1" applyAlignment="1">
      <alignment horizontal="center" vertical="center" wrapText="1"/>
    </xf>
    <xf numFmtId="0" fontId="5" fillId="3" borderId="29" xfId="0" applyFont="1" applyFill="1" applyBorder="1" applyAlignment="1">
      <alignment horizontal="center" vertical="center" wrapText="1"/>
    </xf>
    <xf numFmtId="0" fontId="21" fillId="0" borderId="0" xfId="0" applyFont="1"/>
    <xf numFmtId="0" fontId="5" fillId="0" borderId="8" xfId="0" applyFont="1" applyBorder="1" applyAlignment="1">
      <alignment vertical="center" wrapText="1"/>
    </xf>
    <xf numFmtId="0" fontId="5" fillId="0" borderId="57" xfId="0" applyFont="1" applyBorder="1" applyAlignment="1">
      <alignment horizontal="center" vertical="center" wrapText="1"/>
    </xf>
    <xf numFmtId="0" fontId="5" fillId="0" borderId="30" xfId="0" applyFont="1" applyBorder="1" applyAlignment="1">
      <alignment horizontal="center" vertical="center" wrapText="1"/>
    </xf>
    <xf numFmtId="0" fontId="5" fillId="0" borderId="58" xfId="0" applyFont="1" applyBorder="1" applyAlignment="1">
      <alignment horizontal="center" vertical="center" wrapText="1"/>
    </xf>
    <xf numFmtId="0" fontId="5" fillId="0" borderId="33" xfId="0" applyFont="1" applyBorder="1" applyAlignment="1">
      <alignment vertical="center" wrapText="1"/>
    </xf>
    <xf numFmtId="0" fontId="5" fillId="0" borderId="43" xfId="0" applyFont="1" applyBorder="1" applyAlignment="1">
      <alignment vertical="center" wrapText="1"/>
    </xf>
    <xf numFmtId="0" fontId="5" fillId="0" borderId="48" xfId="0" applyFont="1" applyBorder="1" applyAlignment="1">
      <alignment vertical="center" wrapText="1"/>
    </xf>
    <xf numFmtId="0" fontId="5" fillId="0" borderId="45" xfId="0" applyFont="1" applyBorder="1" applyAlignment="1">
      <alignment vertical="center" wrapText="1"/>
    </xf>
    <xf numFmtId="0" fontId="5" fillId="0" borderId="43" xfId="0" applyFont="1" applyBorder="1" applyAlignment="1">
      <alignment horizontal="center" vertical="center" wrapText="1"/>
    </xf>
    <xf numFmtId="0" fontId="5" fillId="0" borderId="48" xfId="0" applyFont="1" applyBorder="1" applyAlignment="1">
      <alignment horizontal="center" vertical="center" wrapText="1"/>
    </xf>
    <xf numFmtId="0" fontId="5" fillId="0" borderId="45" xfId="0" applyFont="1" applyBorder="1" applyAlignment="1">
      <alignment horizontal="center" vertical="center" wrapText="1"/>
    </xf>
    <xf numFmtId="0" fontId="5" fillId="0" borderId="41" xfId="0" applyFont="1" applyBorder="1" applyAlignment="1">
      <alignment vertical="center" wrapText="1"/>
    </xf>
    <xf numFmtId="0" fontId="5" fillId="0" borderId="46" xfId="0" applyFont="1" applyBorder="1" applyAlignment="1">
      <alignment horizontal="center" vertical="center" wrapText="1"/>
    </xf>
    <xf numFmtId="0" fontId="5" fillId="0" borderId="29" xfId="0" applyFont="1" applyBorder="1" applyAlignment="1">
      <alignment horizontal="center" vertical="center" wrapText="1"/>
    </xf>
    <xf numFmtId="0" fontId="5" fillId="0" borderId="47" xfId="0" applyFont="1" applyBorder="1" applyAlignment="1">
      <alignment horizontal="center" vertical="center" wrapText="1"/>
    </xf>
    <xf numFmtId="0" fontId="5" fillId="13" borderId="33" xfId="0" applyFont="1" applyFill="1" applyBorder="1" applyAlignment="1">
      <alignment vertical="center" wrapText="1"/>
    </xf>
    <xf numFmtId="0" fontId="5" fillId="13" borderId="43" xfId="0" applyFont="1" applyFill="1" applyBorder="1" applyAlignment="1">
      <alignment horizontal="center" vertical="center" wrapText="1"/>
    </xf>
    <xf numFmtId="0" fontId="5" fillId="13" borderId="48" xfId="0" applyFont="1" applyFill="1" applyBorder="1" applyAlignment="1">
      <alignment horizontal="center" vertical="center" wrapText="1"/>
    </xf>
    <xf numFmtId="0" fontId="5" fillId="13" borderId="45" xfId="0" applyFont="1" applyFill="1" applyBorder="1" applyAlignment="1">
      <alignment horizontal="center" vertical="center" wrapText="1"/>
    </xf>
    <xf numFmtId="0" fontId="5" fillId="13" borderId="45" xfId="0" applyFont="1" applyFill="1" applyBorder="1" applyAlignment="1">
      <alignment vertical="center" wrapText="1"/>
    </xf>
    <xf numFmtId="0" fontId="5" fillId="13" borderId="48" xfId="0" applyFont="1" applyFill="1" applyBorder="1" applyAlignment="1">
      <alignment vertical="center" wrapText="1"/>
    </xf>
    <xf numFmtId="0" fontId="5" fillId="13" borderId="43" xfId="0" applyFont="1" applyFill="1" applyBorder="1" applyAlignment="1">
      <alignment vertical="center" wrapText="1"/>
    </xf>
    <xf numFmtId="0" fontId="0" fillId="10" borderId="50" xfId="0" applyFill="1" applyBorder="1" applyAlignment="1">
      <alignment vertical="center" wrapText="1"/>
    </xf>
    <xf numFmtId="0" fontId="0" fillId="10" borderId="51" xfId="0" applyFill="1" applyBorder="1" applyAlignment="1">
      <alignment vertical="center" wrapText="1"/>
    </xf>
    <xf numFmtId="0" fontId="2" fillId="10" borderId="49" xfId="0" applyFont="1" applyFill="1" applyBorder="1" applyAlignment="1">
      <alignment wrapText="1"/>
    </xf>
    <xf numFmtId="0" fontId="6" fillId="0" borderId="0" xfId="0" applyFont="1" applyFill="1" applyAlignment="1">
      <alignment horizontal="center" wrapText="1"/>
    </xf>
    <xf numFmtId="0" fontId="6" fillId="0" borderId="0" xfId="0" applyFont="1" applyFill="1" applyAlignment="1">
      <alignment wrapText="1"/>
    </xf>
    <xf numFmtId="0" fontId="2" fillId="9" borderId="37" xfId="0" applyFont="1" applyFill="1" applyBorder="1" applyAlignment="1">
      <alignment wrapText="1"/>
    </xf>
    <xf numFmtId="2" fontId="2" fillId="9" borderId="38" xfId="2" applyNumberFormat="1" applyFont="1" applyFill="1" applyBorder="1" applyAlignment="1">
      <alignment wrapText="1"/>
    </xf>
    <xf numFmtId="0" fontId="2" fillId="6" borderId="37" xfId="0" applyFont="1" applyFill="1" applyBorder="1" applyAlignment="1">
      <alignment wrapText="1"/>
    </xf>
    <xf numFmtId="0" fontId="2" fillId="0" borderId="0" xfId="0" applyFont="1" applyFill="1" applyAlignment="1">
      <alignment horizontal="center" wrapText="1"/>
    </xf>
    <xf numFmtId="0" fontId="2" fillId="4" borderId="0" xfId="0" applyFont="1" applyFill="1" applyBorder="1" applyAlignment="1">
      <alignment wrapText="1"/>
    </xf>
    <xf numFmtId="0" fontId="2" fillId="4" borderId="0" xfId="0" applyFont="1" applyFill="1" applyAlignment="1">
      <alignment wrapText="1"/>
    </xf>
    <xf numFmtId="0" fontId="2" fillId="4" borderId="0" xfId="0" applyFont="1" applyFill="1" applyAlignment="1">
      <alignment horizontal="center" wrapText="1"/>
    </xf>
    <xf numFmtId="0" fontId="2" fillId="2" borderId="0" xfId="0" applyFont="1" applyFill="1" applyAlignment="1">
      <alignment horizontal="center" wrapText="1"/>
    </xf>
    <xf numFmtId="2" fontId="3" fillId="2" borderId="0" xfId="0" applyNumberFormat="1" applyFont="1" applyFill="1" applyAlignment="1">
      <alignment horizontal="right" wrapText="1"/>
    </xf>
    <xf numFmtId="0" fontId="3" fillId="2" borderId="0" xfId="0" applyFont="1" applyFill="1" applyAlignment="1">
      <alignment horizontal="left" wrapText="1"/>
    </xf>
    <xf numFmtId="0" fontId="3" fillId="2" borderId="0" xfId="0" applyFont="1" applyFill="1" applyAlignment="1">
      <alignment horizontal="center" wrapText="1"/>
    </xf>
    <xf numFmtId="0" fontId="2" fillId="9" borderId="0" xfId="0" applyFont="1" applyFill="1" applyAlignment="1">
      <alignment horizontal="center" wrapText="1"/>
    </xf>
    <xf numFmtId="2" fontId="3" fillId="9" borderId="0" xfId="0" applyNumberFormat="1" applyFont="1" applyFill="1" applyAlignment="1">
      <alignment horizontal="right" wrapText="1"/>
    </xf>
    <xf numFmtId="0" fontId="3" fillId="9" borderId="0" xfId="0" applyFont="1" applyFill="1" applyAlignment="1">
      <alignment horizontal="left" wrapText="1"/>
    </xf>
    <xf numFmtId="0" fontId="3" fillId="9" borderId="0" xfId="0" applyFont="1" applyFill="1" applyAlignment="1">
      <alignment horizontal="center" wrapText="1"/>
    </xf>
    <xf numFmtId="0" fontId="2" fillId="8" borderId="0" xfId="0" applyFont="1" applyFill="1" applyAlignment="1">
      <alignment horizontal="center" wrapText="1"/>
    </xf>
    <xf numFmtId="2" fontId="3" fillId="8" borderId="0" xfId="0" applyNumberFormat="1" applyFont="1" applyFill="1" applyAlignment="1">
      <alignment horizontal="right" wrapText="1"/>
    </xf>
    <xf numFmtId="0" fontId="3" fillId="8" borderId="0" xfId="0" applyFont="1" applyFill="1" applyAlignment="1">
      <alignment horizontal="left" wrapText="1"/>
    </xf>
    <xf numFmtId="0" fontId="3" fillId="8" borderId="0" xfId="0" applyFont="1" applyFill="1" applyAlignment="1">
      <alignment horizontal="center" wrapText="1"/>
    </xf>
    <xf numFmtId="0" fontId="2" fillId="17" borderId="0" xfId="0" applyFont="1" applyFill="1" applyAlignment="1">
      <alignment horizontal="center" wrapText="1"/>
    </xf>
    <xf numFmtId="2" fontId="3" fillId="17" borderId="0" xfId="0" applyNumberFormat="1" applyFont="1" applyFill="1" applyAlignment="1">
      <alignment horizontal="right" wrapText="1"/>
    </xf>
    <xf numFmtId="0" fontId="3" fillId="17" borderId="0" xfId="0" applyFont="1" applyFill="1" applyAlignment="1">
      <alignment horizontal="left" wrapText="1"/>
    </xf>
    <xf numFmtId="0" fontId="3" fillId="17" borderId="0" xfId="0" applyFont="1" applyFill="1" applyAlignment="1">
      <alignment horizontal="center" wrapText="1"/>
    </xf>
    <xf numFmtId="0" fontId="2" fillId="15" borderId="0" xfId="0" applyFont="1" applyFill="1" applyAlignment="1">
      <alignment horizontal="center" wrapText="1"/>
    </xf>
    <xf numFmtId="2" fontId="3" fillId="15" borderId="0" xfId="0" applyNumberFormat="1" applyFont="1" applyFill="1" applyAlignment="1">
      <alignment horizontal="right" wrapText="1"/>
    </xf>
    <xf numFmtId="0" fontId="3" fillId="15" borderId="0" xfId="0" applyFont="1" applyFill="1" applyAlignment="1">
      <alignment horizontal="left" wrapText="1"/>
    </xf>
    <xf numFmtId="0" fontId="3" fillId="15" borderId="0" xfId="0" applyFont="1" applyFill="1" applyAlignment="1">
      <alignment horizontal="center" wrapText="1"/>
    </xf>
    <xf numFmtId="0" fontId="2" fillId="16" borderId="0" xfId="0" applyFont="1" applyFill="1" applyAlignment="1">
      <alignment horizontal="center" wrapText="1"/>
    </xf>
    <xf numFmtId="2" fontId="3" fillId="16" borderId="0" xfId="0" applyNumberFormat="1" applyFont="1" applyFill="1" applyAlignment="1">
      <alignment horizontal="right" wrapText="1"/>
    </xf>
    <xf numFmtId="0" fontId="3" fillId="16" borderId="0" xfId="0" applyFont="1" applyFill="1" applyAlignment="1">
      <alignment horizontal="left" wrapText="1"/>
    </xf>
    <xf numFmtId="0" fontId="3" fillId="16" borderId="0" xfId="0" applyFont="1" applyFill="1" applyAlignment="1">
      <alignment horizontal="center" wrapText="1"/>
    </xf>
    <xf numFmtId="0" fontId="2" fillId="18" borderId="0" xfId="0" applyFont="1" applyFill="1" applyAlignment="1">
      <alignment wrapText="1"/>
    </xf>
    <xf numFmtId="0" fontId="2" fillId="18" borderId="0" xfId="0" applyFont="1" applyFill="1" applyBorder="1" applyAlignment="1">
      <alignment wrapText="1"/>
    </xf>
    <xf numFmtId="0" fontId="2" fillId="18" borderId="0" xfId="0" applyFont="1" applyFill="1" applyAlignment="1">
      <alignment horizontal="left" wrapText="1"/>
    </xf>
    <xf numFmtId="0" fontId="2" fillId="18" borderId="0" xfId="0" applyFont="1" applyFill="1" applyAlignment="1">
      <alignment horizontal="center" wrapText="1"/>
    </xf>
    <xf numFmtId="0" fontId="17" fillId="4" borderId="0" xfId="0" applyFont="1" applyFill="1" applyBorder="1" applyAlignment="1">
      <alignment horizontal="center" vertical="center" wrapText="1"/>
    </xf>
    <xf numFmtId="0" fontId="10" fillId="4" borderId="0" xfId="0" applyFont="1" applyFill="1" applyAlignment="1">
      <alignment wrapText="1"/>
    </xf>
    <xf numFmtId="0" fontId="6" fillId="0" borderId="0" xfId="0" applyFont="1" applyAlignment="1">
      <alignment horizontal="left" wrapText="1"/>
    </xf>
    <xf numFmtId="0" fontId="23" fillId="18" borderId="0" xfId="0" applyFont="1" applyFill="1" applyBorder="1" applyAlignment="1">
      <alignment horizontal="center" vertical="center" wrapText="1"/>
    </xf>
    <xf numFmtId="0" fontId="6" fillId="3" borderId="0" xfId="0" applyFont="1" applyFill="1" applyAlignment="1">
      <alignment horizontal="left" vertical="center" wrapText="1"/>
    </xf>
    <xf numFmtId="0" fontId="6" fillId="0" borderId="0" xfId="0" applyFont="1" applyAlignment="1">
      <alignment horizontal="right" vertical="center"/>
    </xf>
    <xf numFmtId="0" fontId="6" fillId="0" borderId="0" xfId="0" applyFont="1" applyAlignment="1">
      <alignment horizontal="left" wrapText="1"/>
    </xf>
    <xf numFmtId="0" fontId="4" fillId="0" borderId="43" xfId="0" applyFont="1" applyBorder="1" applyAlignment="1">
      <alignment horizontal="center" vertical="center" wrapText="1"/>
    </xf>
    <xf numFmtId="0" fontId="4" fillId="0" borderId="33" xfId="0" applyFont="1" applyBorder="1" applyAlignment="1">
      <alignment horizontal="center" vertical="center" wrapText="1"/>
    </xf>
    <xf numFmtId="0" fontId="4" fillId="0" borderId="45" xfId="0" applyFont="1" applyBorder="1" applyAlignment="1">
      <alignment horizontal="center" vertical="center" wrapText="1"/>
    </xf>
    <xf numFmtId="0" fontId="4" fillId="0" borderId="39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4" fillId="0" borderId="40" xfId="0" applyFont="1" applyBorder="1" applyAlignment="1">
      <alignment horizontal="center" vertical="center" wrapText="1"/>
    </xf>
    <xf numFmtId="0" fontId="4" fillId="0" borderId="37" xfId="0" applyFont="1" applyBorder="1" applyAlignment="1">
      <alignment horizontal="center" vertical="center" wrapText="1"/>
    </xf>
    <xf numFmtId="0" fontId="4" fillId="0" borderId="31" xfId="0" applyFont="1" applyBorder="1" applyAlignment="1">
      <alignment horizontal="center" vertical="center" wrapText="1"/>
    </xf>
    <xf numFmtId="0" fontId="4" fillId="0" borderId="32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left" wrapText="1"/>
    </xf>
    <xf numFmtId="0" fontId="4" fillId="0" borderId="35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0" borderId="21" xfId="0" applyFont="1" applyBorder="1" applyAlignment="1">
      <alignment horizontal="center" vertical="center" wrapText="1"/>
    </xf>
    <xf numFmtId="0" fontId="5" fillId="0" borderId="32" xfId="0" applyFont="1" applyFill="1" applyBorder="1" applyAlignment="1">
      <alignment horizontal="left" vertical="center" wrapText="1"/>
    </xf>
    <xf numFmtId="0" fontId="5" fillId="0" borderId="33" xfId="0" applyFont="1" applyFill="1" applyBorder="1" applyAlignment="1">
      <alignment horizontal="left" vertical="center" wrapText="1"/>
    </xf>
    <xf numFmtId="0" fontId="5" fillId="0" borderId="34" xfId="0" applyFont="1" applyFill="1" applyBorder="1" applyAlignment="1">
      <alignment horizontal="left" vertical="center" wrapText="1"/>
    </xf>
    <xf numFmtId="0" fontId="5" fillId="0" borderId="40" xfId="0" applyFont="1" applyFill="1" applyBorder="1" applyAlignment="1">
      <alignment horizontal="left" vertical="center" wrapText="1"/>
    </xf>
    <xf numFmtId="0" fontId="5" fillId="0" borderId="41" xfId="0" applyFont="1" applyFill="1" applyBorder="1" applyAlignment="1">
      <alignment horizontal="left" vertical="center" wrapText="1"/>
    </xf>
    <xf numFmtId="0" fontId="5" fillId="0" borderId="27" xfId="0" applyFont="1" applyFill="1" applyBorder="1" applyAlignment="1">
      <alignment horizontal="left" vertical="center" wrapText="1"/>
    </xf>
    <xf numFmtId="0" fontId="5" fillId="8" borderId="24" xfId="0" applyFont="1" applyFill="1" applyBorder="1" applyAlignment="1">
      <alignment horizontal="center" vertical="center" wrapText="1"/>
    </xf>
    <xf numFmtId="0" fontId="5" fillId="8" borderId="25" xfId="0" applyFont="1" applyFill="1" applyBorder="1" applyAlignment="1">
      <alignment horizontal="center" vertical="center" wrapText="1"/>
    </xf>
    <xf numFmtId="0" fontId="5" fillId="8" borderId="28" xfId="0" applyFont="1" applyFill="1" applyBorder="1" applyAlignment="1">
      <alignment horizontal="center" vertical="center" wrapText="1"/>
    </xf>
    <xf numFmtId="0" fontId="5" fillId="8" borderId="29" xfId="0" applyFont="1" applyFill="1" applyBorder="1" applyAlignment="1">
      <alignment horizontal="center" vertical="center" wrapText="1"/>
    </xf>
    <xf numFmtId="0" fontId="19" fillId="11" borderId="0" xfId="0" applyFont="1" applyFill="1" applyAlignment="1">
      <alignment horizontal="center" vertical="center" wrapText="1"/>
    </xf>
    <xf numFmtId="0" fontId="4" fillId="4" borderId="21" xfId="0" applyFont="1" applyFill="1" applyBorder="1" applyAlignment="1">
      <alignment horizontal="left" vertical="center" wrapText="1"/>
    </xf>
    <xf numFmtId="0" fontId="4" fillId="4" borderId="36" xfId="0" applyFont="1" applyFill="1" applyBorder="1" applyAlignment="1">
      <alignment horizontal="left" vertical="center" wrapText="1"/>
    </xf>
    <xf numFmtId="0" fontId="4" fillId="4" borderId="26" xfId="0" applyFont="1" applyFill="1" applyBorder="1" applyAlignment="1">
      <alignment horizontal="left" vertical="center" wrapText="1"/>
    </xf>
    <xf numFmtId="0" fontId="5" fillId="8" borderId="14" xfId="0" applyFont="1" applyFill="1" applyBorder="1" applyAlignment="1">
      <alignment horizontal="center" vertical="center" wrapText="1"/>
    </xf>
    <xf numFmtId="0" fontId="5" fillId="8" borderId="16" xfId="0" applyFont="1" applyFill="1" applyBorder="1" applyAlignment="1">
      <alignment horizontal="center" vertical="center" wrapText="1"/>
    </xf>
    <xf numFmtId="0" fontId="5" fillId="8" borderId="15" xfId="0" applyFont="1" applyFill="1" applyBorder="1" applyAlignment="1">
      <alignment horizontal="center" vertical="center" wrapText="1"/>
    </xf>
    <xf numFmtId="0" fontId="5" fillId="8" borderId="17" xfId="0" applyFont="1" applyFill="1" applyBorder="1" applyAlignment="1">
      <alignment horizontal="center" vertical="center" wrapText="1"/>
    </xf>
    <xf numFmtId="0" fontId="5" fillId="8" borderId="30" xfId="0" applyFont="1" applyFill="1" applyBorder="1" applyAlignment="1">
      <alignment horizontal="center" vertical="center" wrapText="1"/>
    </xf>
    <xf numFmtId="0" fontId="5" fillId="8" borderId="23" xfId="0" applyFont="1" applyFill="1" applyBorder="1" applyAlignment="1">
      <alignment horizontal="center" vertical="center" wrapText="1"/>
    </xf>
    <xf numFmtId="0" fontId="5" fillId="8" borderId="3" xfId="0" applyFont="1" applyFill="1" applyBorder="1" applyAlignment="1">
      <alignment horizontal="center" vertical="center" wrapText="1"/>
    </xf>
    <xf numFmtId="0" fontId="4" fillId="3" borderId="28" xfId="0" applyFont="1" applyFill="1" applyBorder="1" applyAlignment="1">
      <alignment horizontal="center" vertical="center" wrapText="1"/>
    </xf>
    <xf numFmtId="0" fontId="4" fillId="3" borderId="29" xfId="0" applyFont="1" applyFill="1" applyBorder="1" applyAlignment="1">
      <alignment horizontal="center" vertical="center" wrapText="1"/>
    </xf>
    <xf numFmtId="0" fontId="4" fillId="3" borderId="36" xfId="0" applyFont="1" applyFill="1" applyBorder="1" applyAlignment="1">
      <alignment horizontal="center" vertical="center" wrapText="1"/>
    </xf>
    <xf numFmtId="0" fontId="4" fillId="3" borderId="41" xfId="0" applyFont="1" applyFill="1" applyBorder="1" applyAlignment="1">
      <alignment horizontal="center" vertical="center" wrapText="1"/>
    </xf>
    <xf numFmtId="0" fontId="4" fillId="3" borderId="52" xfId="0" applyFont="1" applyFill="1" applyBorder="1" applyAlignment="1">
      <alignment horizontal="center" vertical="center" wrapText="1"/>
    </xf>
    <xf numFmtId="0" fontId="4" fillId="3" borderId="14" xfId="0" applyFont="1" applyFill="1" applyBorder="1" applyAlignment="1">
      <alignment horizontal="center" vertical="center" wrapText="1"/>
    </xf>
    <xf numFmtId="0" fontId="4" fillId="3" borderId="15" xfId="0" applyFont="1" applyFill="1" applyBorder="1" applyAlignment="1">
      <alignment horizontal="center" vertical="center" wrapText="1"/>
    </xf>
    <xf numFmtId="0" fontId="6" fillId="4" borderId="0" xfId="0" applyFont="1" applyFill="1" applyAlignment="1">
      <alignment horizontal="center" vertical="center" wrapText="1"/>
    </xf>
    <xf numFmtId="0" fontId="6" fillId="3" borderId="0" xfId="0" applyFont="1" applyFill="1" applyAlignment="1">
      <alignment horizontal="center" wrapText="1"/>
    </xf>
    <xf numFmtId="0" fontId="2" fillId="0" borderId="41" xfId="0" applyFont="1" applyBorder="1" applyAlignment="1">
      <alignment horizontal="left" vertical="center" wrapText="1"/>
    </xf>
    <xf numFmtId="0" fontId="4" fillId="0" borderId="0" xfId="0" applyFont="1" applyAlignment="1">
      <alignment horizontal="left" vertical="center" wrapText="1"/>
    </xf>
    <xf numFmtId="0" fontId="3" fillId="2" borderId="56" xfId="0" applyFont="1" applyFill="1" applyBorder="1" applyAlignment="1">
      <alignment horizontal="center" wrapText="1"/>
    </xf>
    <xf numFmtId="0" fontId="3" fillId="2" borderId="59" xfId="0" applyFont="1" applyFill="1" applyBorder="1" applyAlignment="1">
      <alignment horizontal="center" wrapText="1"/>
    </xf>
    <xf numFmtId="0" fontId="3" fillId="2" borderId="2" xfId="0" applyFont="1" applyFill="1" applyBorder="1" applyAlignment="1">
      <alignment horizontal="center" wrapText="1"/>
    </xf>
    <xf numFmtId="0" fontId="2" fillId="0" borderId="62" xfId="0" applyFont="1" applyBorder="1" applyAlignment="1">
      <alignment horizontal="left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33" xfId="0" applyFont="1" applyBorder="1" applyAlignment="1">
      <alignment horizontal="left" vertical="center" wrapText="1"/>
    </xf>
    <xf numFmtId="0" fontId="3" fillId="0" borderId="56" xfId="0" applyFont="1" applyBorder="1" applyAlignment="1">
      <alignment horizontal="right" wrapText="1"/>
    </xf>
    <xf numFmtId="0" fontId="3" fillId="0" borderId="59" xfId="0" applyFont="1" applyBorder="1" applyAlignment="1">
      <alignment horizontal="right" wrapText="1"/>
    </xf>
    <xf numFmtId="0" fontId="6" fillId="16" borderId="68" xfId="0" applyFont="1" applyFill="1" applyBorder="1" applyAlignment="1">
      <alignment horizontal="center" wrapText="1"/>
    </xf>
    <xf numFmtId="0" fontId="3" fillId="0" borderId="66" xfId="0" applyFont="1" applyBorder="1" applyAlignment="1">
      <alignment horizontal="center" wrapText="1"/>
    </xf>
    <xf numFmtId="0" fontId="3" fillId="0" borderId="62" xfId="0" applyFont="1" applyBorder="1" applyAlignment="1">
      <alignment horizontal="center" wrapText="1"/>
    </xf>
    <xf numFmtId="0" fontId="2" fillId="0" borderId="31" xfId="0" applyFont="1" applyFill="1" applyBorder="1" applyAlignment="1">
      <alignment horizontal="left" wrapText="1"/>
    </xf>
    <xf numFmtId="0" fontId="2" fillId="0" borderId="32" xfId="0" applyFont="1" applyFill="1" applyBorder="1" applyAlignment="1">
      <alignment horizontal="left" wrapText="1"/>
    </xf>
    <xf numFmtId="0" fontId="2" fillId="0" borderId="9" xfId="0" applyFont="1" applyFill="1" applyBorder="1" applyAlignment="1">
      <alignment horizontal="left" wrapText="1"/>
    </xf>
    <xf numFmtId="0" fontId="2" fillId="0" borderId="5" xfId="0" applyFont="1" applyFill="1" applyBorder="1" applyAlignment="1">
      <alignment horizontal="left" wrapText="1"/>
    </xf>
    <xf numFmtId="0" fontId="6" fillId="15" borderId="68" xfId="0" applyFont="1" applyFill="1" applyBorder="1" applyAlignment="1">
      <alignment horizontal="center" wrapText="1"/>
    </xf>
    <xf numFmtId="0" fontId="6" fillId="8" borderId="68" xfId="0" applyFont="1" applyFill="1" applyBorder="1" applyAlignment="1">
      <alignment horizontal="center" wrapText="1"/>
    </xf>
    <xf numFmtId="0" fontId="6" fillId="14" borderId="68" xfId="0" applyFont="1" applyFill="1" applyBorder="1" applyAlignment="1">
      <alignment horizontal="center" wrapText="1"/>
    </xf>
    <xf numFmtId="0" fontId="2" fillId="0" borderId="50" xfId="0" applyFont="1" applyFill="1" applyBorder="1" applyAlignment="1">
      <alignment horizontal="left" wrapText="1"/>
    </xf>
    <xf numFmtId="0" fontId="2" fillId="0" borderId="7" xfId="0" applyFont="1" applyFill="1" applyBorder="1" applyAlignment="1">
      <alignment horizontal="left" wrapText="1"/>
    </xf>
    <xf numFmtId="0" fontId="6" fillId="2" borderId="68" xfId="0" applyFont="1" applyFill="1" applyBorder="1" applyAlignment="1">
      <alignment horizontal="center" wrapText="1"/>
    </xf>
    <xf numFmtId="0" fontId="6" fillId="9" borderId="68" xfId="0" applyFont="1" applyFill="1" applyBorder="1" applyAlignment="1">
      <alignment horizontal="center" wrapText="1"/>
    </xf>
    <xf numFmtId="0" fontId="2" fillId="18" borderId="0" xfId="0" applyFont="1" applyFill="1" applyBorder="1" applyAlignment="1">
      <alignment horizontal="center" vertical="center" wrapText="1"/>
    </xf>
    <xf numFmtId="0" fontId="2" fillId="2" borderId="0" xfId="0" applyFont="1" applyFill="1" applyAlignment="1">
      <alignment horizontal="left" wrapText="1"/>
    </xf>
    <xf numFmtId="0" fontId="2" fillId="0" borderId="0" xfId="0" applyFont="1" applyAlignment="1">
      <alignment horizontal="center" wrapText="1"/>
    </xf>
    <xf numFmtId="0" fontId="7" fillId="0" borderId="0" xfId="0" applyFont="1" applyAlignment="1">
      <alignment horizontal="left" vertical="center" wrapText="1"/>
    </xf>
    <xf numFmtId="0" fontId="7" fillId="0" borderId="0" xfId="0" applyFont="1" applyAlignment="1">
      <alignment horizontal="right" vertical="center"/>
    </xf>
    <xf numFmtId="0" fontId="2" fillId="0" borderId="0" xfId="0" applyFont="1" applyAlignment="1">
      <alignment horizontal="left" wrapText="1"/>
    </xf>
    <xf numFmtId="0" fontId="2" fillId="0" borderId="0" xfId="0" applyFont="1" applyBorder="1" applyAlignment="1">
      <alignment horizontal="left" vertical="center" wrapText="1"/>
    </xf>
    <xf numFmtId="0" fontId="17" fillId="4" borderId="0" xfId="0" applyFont="1" applyFill="1" applyBorder="1" applyAlignment="1">
      <alignment horizontal="center" vertical="center" wrapText="1"/>
    </xf>
    <xf numFmtId="0" fontId="2" fillId="16" borderId="0" xfId="0" applyFont="1" applyFill="1" applyAlignment="1">
      <alignment horizontal="left" wrapText="1"/>
    </xf>
    <xf numFmtId="0" fontId="2" fillId="15" borderId="0" xfId="0" applyFont="1" applyFill="1" applyAlignment="1">
      <alignment horizontal="left" wrapText="1"/>
    </xf>
    <xf numFmtId="0" fontId="2" fillId="8" borderId="0" xfId="0" applyFont="1" applyFill="1" applyAlignment="1">
      <alignment horizontal="left" wrapText="1"/>
    </xf>
    <xf numFmtId="0" fontId="8" fillId="0" borderId="0" xfId="0" applyFont="1" applyAlignment="1">
      <alignment horizontal="center" wrapText="1"/>
    </xf>
    <xf numFmtId="0" fontId="2" fillId="9" borderId="0" xfId="0" applyFont="1" applyFill="1" applyAlignment="1">
      <alignment horizontal="left" wrapText="1"/>
    </xf>
    <xf numFmtId="0" fontId="2" fillId="17" borderId="0" xfId="0" applyFont="1" applyFill="1" applyAlignment="1">
      <alignment horizontal="left" wrapText="1"/>
    </xf>
    <xf numFmtId="0" fontId="2" fillId="0" borderId="0" xfId="0" applyFont="1" applyFill="1" applyBorder="1" applyAlignment="1">
      <alignment horizontal="left" wrapText="1"/>
    </xf>
    <xf numFmtId="0" fontId="9" fillId="0" borderId="0" xfId="0" applyFont="1" applyFill="1" applyBorder="1" applyAlignment="1">
      <alignment horizontal="left" wrapText="1"/>
    </xf>
    <xf numFmtId="0" fontId="2" fillId="0" borderId="0" xfId="0" applyFont="1" applyFill="1" applyBorder="1" applyAlignment="1">
      <alignment horizontal="center" wrapText="1"/>
    </xf>
    <xf numFmtId="0" fontId="2" fillId="0" borderId="0" xfId="0" applyFont="1" applyFill="1" applyBorder="1" applyAlignment="1">
      <alignment horizontal="right" vertical="center" wrapText="1"/>
    </xf>
  </cellXfs>
  <cellStyles count="3">
    <cellStyle name="Currency" xfId="1" builtinId="4"/>
    <cellStyle name="Normal" xfId="0" builtinId="0"/>
    <cellStyle name="Percent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BC7683-00D1-4415-8F77-E5D3C0B602B6}">
  <sheetPr codeName="Лист1">
    <tabColor rgb="FF92D050"/>
  </sheetPr>
  <dimension ref="A1:Q27"/>
  <sheetViews>
    <sheetView tabSelected="1" workbookViewId="0">
      <pane ySplit="4" topLeftCell="A5" activePane="bottomLeft" state="frozen"/>
      <selection pane="bottomLeft" activeCell="D26" sqref="D26"/>
    </sheetView>
  </sheetViews>
  <sheetFormatPr defaultRowHeight="15.75" x14ac:dyDescent="0.25"/>
  <cols>
    <col min="1" max="3" width="9.140625" style="8"/>
    <col min="4" max="4" width="67.7109375" style="8" customWidth="1"/>
    <col min="5" max="5" width="9.5703125" style="13" customWidth="1"/>
    <col min="6" max="16384" width="9.140625" style="8"/>
  </cols>
  <sheetData>
    <row r="1" spans="1:17" ht="15.75" customHeight="1" x14ac:dyDescent="0.25">
      <c r="A1" s="211" t="s">
        <v>171</v>
      </c>
      <c r="B1" s="211"/>
      <c r="C1" s="211"/>
      <c r="D1" s="211"/>
      <c r="E1" s="211"/>
    </row>
    <row r="2" spans="1:17" ht="15.75" customHeight="1" x14ac:dyDescent="0.25">
      <c r="A2" s="211"/>
      <c r="B2" s="211"/>
      <c r="C2" s="211"/>
      <c r="D2" s="211"/>
      <c r="E2" s="211"/>
    </row>
    <row r="3" spans="1:17" ht="15.75" customHeight="1" x14ac:dyDescent="0.25">
      <c r="A3" s="211"/>
      <c r="B3" s="211"/>
      <c r="C3" s="211"/>
      <c r="D3" s="211"/>
      <c r="E3" s="211"/>
    </row>
    <row r="4" spans="1:17" ht="36.75" customHeight="1" x14ac:dyDescent="0.25">
      <c r="A4" s="211"/>
      <c r="B4" s="211"/>
      <c r="C4" s="211"/>
      <c r="D4" s="211"/>
      <c r="E4" s="211"/>
    </row>
    <row r="5" spans="1:17" ht="36.75" customHeight="1" x14ac:dyDescent="0.3">
      <c r="A5" s="207"/>
      <c r="B5" s="207"/>
      <c r="C5" s="207"/>
      <c r="D5" s="207"/>
      <c r="E5" s="207"/>
    </row>
    <row r="6" spans="1:17" ht="18.75" customHeight="1" x14ac:dyDescent="0.25">
      <c r="A6" s="10"/>
      <c r="B6" s="10"/>
      <c r="C6" s="10"/>
      <c r="D6" s="10"/>
      <c r="E6" s="12"/>
    </row>
    <row r="7" spans="1:17" ht="53.25" customHeight="1" x14ac:dyDescent="0.25">
      <c r="A7" s="210" t="s">
        <v>143</v>
      </c>
      <c r="B7" s="210"/>
      <c r="C7" s="209" t="s">
        <v>217</v>
      </c>
      <c r="D7" s="209"/>
      <c r="E7" s="209"/>
      <c r="F7" s="105"/>
      <c r="G7" s="105"/>
      <c r="H7" s="105"/>
      <c r="I7" s="105"/>
    </row>
    <row r="8" spans="1:17" x14ac:dyDescent="0.25">
      <c r="A8" s="10"/>
      <c r="B8" s="10"/>
      <c r="C8" s="10"/>
      <c r="D8" s="10"/>
      <c r="E8" s="12"/>
    </row>
    <row r="9" spans="1:17" ht="15.75" customHeight="1" x14ac:dyDescent="0.25">
      <c r="A9" s="10"/>
      <c r="B9" s="10"/>
      <c r="C9" s="10"/>
      <c r="D9" s="10"/>
      <c r="E9" s="12"/>
    </row>
    <row r="10" spans="1:17" x14ac:dyDescent="0.25">
      <c r="A10" s="221" t="s">
        <v>144</v>
      </c>
      <c r="B10" s="221"/>
      <c r="C10" s="221"/>
      <c r="D10" s="221"/>
      <c r="E10" s="221"/>
    </row>
    <row r="11" spans="1:17" ht="16.5" thickBot="1" x14ac:dyDescent="0.3">
      <c r="A11" s="10"/>
      <c r="B11" s="11"/>
      <c r="C11" s="11"/>
      <c r="D11" s="11"/>
      <c r="E11" s="11"/>
    </row>
    <row r="12" spans="1:17" x14ac:dyDescent="0.25">
      <c r="A12" s="222" t="s">
        <v>149</v>
      </c>
      <c r="B12" s="223"/>
      <c r="C12" s="223"/>
      <c r="D12" s="224"/>
      <c r="E12" s="55">
        <v>5000</v>
      </c>
      <c r="N12" s="100"/>
      <c r="O12" s="100"/>
      <c r="P12" s="100"/>
      <c r="Q12" s="100"/>
    </row>
    <row r="13" spans="1:17" x14ac:dyDescent="0.25">
      <c r="A13" s="218" t="s">
        <v>145</v>
      </c>
      <c r="B13" s="219"/>
      <c r="C13" s="219"/>
      <c r="D13" s="220"/>
      <c r="E13" s="56">
        <v>3</v>
      </c>
      <c r="N13" s="100"/>
      <c r="O13" s="100"/>
      <c r="P13" s="100"/>
      <c r="Q13" s="100"/>
    </row>
    <row r="14" spans="1:17" x14ac:dyDescent="0.25">
      <c r="A14" s="218" t="s">
        <v>146</v>
      </c>
      <c r="B14" s="219"/>
      <c r="C14" s="219"/>
      <c r="D14" s="220"/>
      <c r="E14" s="56">
        <v>220</v>
      </c>
      <c r="I14" s="100"/>
      <c r="N14" s="100"/>
      <c r="O14" s="100"/>
      <c r="P14" s="100"/>
      <c r="Q14" s="100"/>
    </row>
    <row r="15" spans="1:17" x14ac:dyDescent="0.25">
      <c r="A15" s="218" t="s">
        <v>154</v>
      </c>
      <c r="B15" s="219"/>
      <c r="C15" s="219"/>
      <c r="D15" s="220"/>
      <c r="E15" s="56">
        <v>800</v>
      </c>
      <c r="N15" s="100"/>
      <c r="O15" s="100"/>
      <c r="P15" s="100"/>
      <c r="Q15" s="100"/>
    </row>
    <row r="16" spans="1:17" x14ac:dyDescent="0.25">
      <c r="A16" s="218" t="s">
        <v>155</v>
      </c>
      <c r="B16" s="219"/>
      <c r="C16" s="219"/>
      <c r="D16" s="220"/>
      <c r="E16" s="56">
        <v>3</v>
      </c>
      <c r="N16" s="100"/>
      <c r="O16" s="100"/>
      <c r="P16" s="100"/>
      <c r="Q16" s="100"/>
    </row>
    <row r="17" spans="1:5" x14ac:dyDescent="0.25">
      <c r="A17" s="212" t="s">
        <v>170</v>
      </c>
      <c r="B17" s="213"/>
      <c r="C17" s="213"/>
      <c r="D17" s="214"/>
      <c r="E17" s="57">
        <v>60</v>
      </c>
    </row>
    <row r="18" spans="1:5" x14ac:dyDescent="0.25">
      <c r="A18" s="212" t="s">
        <v>172</v>
      </c>
      <c r="B18" s="213"/>
      <c r="C18" s="213"/>
      <c r="D18" s="214"/>
      <c r="E18" s="57">
        <v>0</v>
      </c>
    </row>
    <row r="19" spans="1:5" ht="16.5" thickBot="1" x14ac:dyDescent="0.3">
      <c r="A19" s="215" t="s">
        <v>153</v>
      </c>
      <c r="B19" s="216"/>
      <c r="C19" s="216"/>
      <c r="D19" s="217"/>
      <c r="E19" s="58">
        <v>10</v>
      </c>
    </row>
    <row r="20" spans="1:5" x14ac:dyDescent="0.25">
      <c r="A20" s="10"/>
      <c r="B20" s="10"/>
      <c r="C20" s="10"/>
      <c r="D20" s="10"/>
      <c r="E20" s="108"/>
    </row>
    <row r="21" spans="1:5" x14ac:dyDescent="0.25">
      <c r="A21" s="10"/>
      <c r="B21" s="10"/>
      <c r="C21" s="10"/>
      <c r="D21" s="10"/>
      <c r="E21" s="109"/>
    </row>
    <row r="22" spans="1:5" x14ac:dyDescent="0.25">
      <c r="A22" s="10"/>
      <c r="B22" s="10"/>
      <c r="C22" s="10"/>
      <c r="D22" s="10"/>
      <c r="E22" s="109"/>
    </row>
    <row r="23" spans="1:5" x14ac:dyDescent="0.25">
      <c r="A23" s="10"/>
      <c r="B23" s="10"/>
      <c r="C23" s="10"/>
      <c r="D23" s="10"/>
      <c r="E23" s="109"/>
    </row>
    <row r="24" spans="1:5" x14ac:dyDescent="0.25">
      <c r="A24" s="10"/>
      <c r="B24" s="10"/>
      <c r="C24" s="10"/>
      <c r="D24" s="10"/>
      <c r="E24" s="109"/>
    </row>
    <row r="25" spans="1:5" x14ac:dyDescent="0.25">
      <c r="A25" s="10"/>
      <c r="B25" s="10"/>
      <c r="C25" s="10"/>
      <c r="D25" s="10"/>
      <c r="E25" s="12"/>
    </row>
    <row r="26" spans="1:5" x14ac:dyDescent="0.25">
      <c r="A26" s="10"/>
      <c r="B26" s="10"/>
      <c r="C26" s="10"/>
      <c r="D26" s="10"/>
      <c r="E26" s="12"/>
    </row>
    <row r="27" spans="1:5" x14ac:dyDescent="0.25">
      <c r="A27" s="10"/>
      <c r="B27" s="10"/>
      <c r="C27" s="10"/>
      <c r="D27" s="10"/>
      <c r="E27" s="12"/>
    </row>
  </sheetData>
  <sheetProtection selectLockedCells="1" selectUnlockedCells="1"/>
  <mergeCells count="12">
    <mergeCell ref="C7:E7"/>
    <mergeCell ref="A7:B7"/>
    <mergeCell ref="A1:E4"/>
    <mergeCell ref="A17:D17"/>
    <mergeCell ref="A19:D19"/>
    <mergeCell ref="A16:D16"/>
    <mergeCell ref="A18:D18"/>
    <mergeCell ref="A10:E10"/>
    <mergeCell ref="A14:D14"/>
    <mergeCell ref="A15:D15"/>
    <mergeCell ref="A12:D12"/>
    <mergeCell ref="A13:D13"/>
  </mergeCells>
  <pageMargins left="0.7" right="0.7" top="0.75" bottom="0.75" header="0.3" footer="0.3"/>
  <pageSetup paperSize="9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E424EF-3099-4DD5-BFE2-4FAE9E6A9534}">
  <sheetPr codeName="Лист2">
    <tabColor rgb="FF92D050"/>
  </sheetPr>
  <dimension ref="A2:W45"/>
  <sheetViews>
    <sheetView zoomScale="85" zoomScaleNormal="85" workbookViewId="0">
      <pane xSplit="1" ySplit="6" topLeftCell="B7" activePane="bottomRight" state="frozen"/>
      <selection pane="topRight" activeCell="B1" sqref="B1"/>
      <selection pane="bottomLeft" activeCell="A6" sqref="A6"/>
      <selection pane="bottomRight" activeCell="O7" sqref="O7"/>
    </sheetView>
  </sheetViews>
  <sheetFormatPr defaultRowHeight="15" x14ac:dyDescent="0.25"/>
  <cols>
    <col min="1" max="1" width="4.42578125" style="2" customWidth="1"/>
    <col min="2" max="2" width="19.5703125" style="2" customWidth="1"/>
    <col min="3" max="3" width="16.85546875" style="2" customWidth="1"/>
    <col min="4" max="4" width="19.85546875" style="2" customWidth="1"/>
    <col min="5" max="5" width="27.85546875" style="2" customWidth="1"/>
    <col min="6" max="6" width="28.28515625" style="2" customWidth="1"/>
    <col min="7" max="7" width="25.28515625" style="2" customWidth="1"/>
    <col min="8" max="16384" width="9.140625" style="2"/>
  </cols>
  <sheetData>
    <row r="2" spans="1:23" ht="20.25" x14ac:dyDescent="0.25">
      <c r="A2" s="235" t="s">
        <v>131</v>
      </c>
      <c r="B2" s="235"/>
      <c r="C2" s="235"/>
      <c r="D2" s="235"/>
      <c r="E2" s="235"/>
      <c r="F2" s="235"/>
      <c r="G2" s="235"/>
    </row>
    <row r="3" spans="1:23" s="103" customFormat="1" ht="20.25" x14ac:dyDescent="0.25">
      <c r="A3" s="120"/>
      <c r="B3" s="120"/>
      <c r="C3" s="120"/>
      <c r="D3" s="120"/>
      <c r="E3" s="120"/>
      <c r="F3" s="120"/>
      <c r="G3" s="120"/>
    </row>
    <row r="4" spans="1:23" ht="16.5" thickBot="1" x14ac:dyDescent="0.3">
      <c r="G4" s="121" t="s">
        <v>132</v>
      </c>
    </row>
    <row r="5" spans="1:23" x14ac:dyDescent="0.25">
      <c r="A5" s="244"/>
      <c r="B5" s="231" t="s">
        <v>44</v>
      </c>
      <c r="C5" s="239" t="s">
        <v>45</v>
      </c>
      <c r="D5" s="239" t="s">
        <v>46</v>
      </c>
      <c r="E5" s="239" t="s">
        <v>47</v>
      </c>
      <c r="F5" s="239" t="s">
        <v>48</v>
      </c>
      <c r="G5" s="241" t="s">
        <v>49</v>
      </c>
    </row>
    <row r="6" spans="1:23" ht="45" customHeight="1" thickBot="1" x14ac:dyDescent="0.3">
      <c r="A6" s="245"/>
      <c r="B6" s="232"/>
      <c r="C6" s="240"/>
      <c r="D6" s="240"/>
      <c r="E6" s="240"/>
      <c r="F6" s="240"/>
      <c r="G6" s="242"/>
    </row>
    <row r="7" spans="1:23" ht="191.25" customHeight="1" x14ac:dyDescent="0.25">
      <c r="A7" s="233">
        <v>1</v>
      </c>
      <c r="B7" s="112" t="s">
        <v>50</v>
      </c>
      <c r="C7" s="113" t="s">
        <v>73</v>
      </c>
      <c r="D7" s="113" t="s">
        <v>74</v>
      </c>
      <c r="E7" s="113" t="s">
        <v>75</v>
      </c>
      <c r="F7" s="113" t="s">
        <v>76</v>
      </c>
      <c r="G7" s="3" t="s">
        <v>77</v>
      </c>
    </row>
    <row r="8" spans="1:23" ht="16.5" thickBot="1" x14ac:dyDescent="0.3">
      <c r="A8" s="234"/>
      <c r="B8" s="110" t="s">
        <v>51</v>
      </c>
      <c r="C8" s="129" t="s">
        <v>52</v>
      </c>
      <c r="D8" s="129" t="s">
        <v>53</v>
      </c>
      <c r="E8" s="129" t="s">
        <v>53</v>
      </c>
      <c r="F8" s="129" t="s">
        <v>54</v>
      </c>
      <c r="G8" s="130" t="s">
        <v>54</v>
      </c>
    </row>
    <row r="9" spans="1:23" ht="105" x14ac:dyDescent="0.25">
      <c r="A9" s="233">
        <v>2</v>
      </c>
      <c r="B9" s="112" t="s">
        <v>55</v>
      </c>
      <c r="C9" s="113"/>
      <c r="D9" s="113" t="s">
        <v>78</v>
      </c>
      <c r="E9" s="113" t="s">
        <v>79</v>
      </c>
      <c r="F9" s="113" t="s">
        <v>80</v>
      </c>
      <c r="G9" s="3" t="s">
        <v>81</v>
      </c>
    </row>
    <row r="10" spans="1:23" ht="16.5" thickBot="1" x14ac:dyDescent="0.3">
      <c r="A10" s="234"/>
      <c r="B10" s="111" t="s">
        <v>51</v>
      </c>
      <c r="C10" s="129"/>
      <c r="D10" s="129" t="s">
        <v>57</v>
      </c>
      <c r="E10" s="129" t="s">
        <v>58</v>
      </c>
      <c r="F10" s="129" t="s">
        <v>54</v>
      </c>
      <c r="G10" s="130" t="s">
        <v>54</v>
      </c>
    </row>
    <row r="11" spans="1:23" ht="222" customHeight="1" thickBot="1" x14ac:dyDescent="0.3">
      <c r="A11" s="233">
        <v>3</v>
      </c>
      <c r="B11" s="112" t="s">
        <v>59</v>
      </c>
      <c r="C11" s="113" t="s">
        <v>71</v>
      </c>
      <c r="D11" s="113" t="s">
        <v>70</v>
      </c>
      <c r="E11" s="114" t="s">
        <v>219</v>
      </c>
      <c r="F11" s="113" t="s">
        <v>72</v>
      </c>
      <c r="G11" s="3" t="s">
        <v>81</v>
      </c>
    </row>
    <row r="12" spans="1:23" ht="16.5" thickBot="1" x14ac:dyDescent="0.3">
      <c r="A12" s="234"/>
      <c r="B12" s="111" t="s">
        <v>51</v>
      </c>
      <c r="C12" s="129" t="s">
        <v>52</v>
      </c>
      <c r="D12" s="129" t="s">
        <v>53</v>
      </c>
      <c r="E12" s="129" t="s">
        <v>60</v>
      </c>
      <c r="F12" s="129" t="s">
        <v>54</v>
      </c>
      <c r="G12" s="130" t="s">
        <v>54</v>
      </c>
    </row>
    <row r="13" spans="1:23" ht="163.5" customHeight="1" x14ac:dyDescent="0.25">
      <c r="A13" s="233">
        <v>4</v>
      </c>
      <c r="B13" s="112" t="s">
        <v>61</v>
      </c>
      <c r="C13" s="113"/>
      <c r="D13" s="113" t="s">
        <v>67</v>
      </c>
      <c r="E13" s="113" t="s">
        <v>66</v>
      </c>
      <c r="F13" s="113" t="s">
        <v>68</v>
      </c>
      <c r="G13" s="3" t="s">
        <v>69</v>
      </c>
      <c r="O13" s="103"/>
      <c r="P13" s="103"/>
      <c r="Q13" s="103"/>
      <c r="R13" s="103"/>
      <c r="S13" s="103"/>
      <c r="T13" s="103"/>
      <c r="U13" s="103"/>
      <c r="V13" s="103"/>
      <c r="W13" s="103"/>
    </row>
    <row r="14" spans="1:23" ht="16.5" thickBot="1" x14ac:dyDescent="0.3">
      <c r="A14" s="234"/>
      <c r="B14" s="111" t="s">
        <v>51</v>
      </c>
      <c r="C14" s="132"/>
      <c r="D14" s="129" t="s">
        <v>58</v>
      </c>
      <c r="E14" s="129" t="s">
        <v>54</v>
      </c>
      <c r="F14" s="129" t="s">
        <v>54</v>
      </c>
      <c r="G14" s="130" t="s">
        <v>54</v>
      </c>
      <c r="O14" s="103"/>
      <c r="P14" s="103"/>
      <c r="Q14" s="103"/>
      <c r="R14" s="103"/>
      <c r="S14" s="103"/>
      <c r="T14" s="103"/>
      <c r="U14" s="103"/>
      <c r="V14" s="103"/>
      <c r="W14" s="103"/>
    </row>
    <row r="15" spans="1:23" ht="90" x14ac:dyDescent="0.25">
      <c r="A15" s="233">
        <v>5</v>
      </c>
      <c r="B15" s="112" t="s">
        <v>62</v>
      </c>
      <c r="C15" s="113" t="s">
        <v>63</v>
      </c>
      <c r="D15" s="113" t="s">
        <v>64</v>
      </c>
      <c r="E15" s="113" t="s">
        <v>65</v>
      </c>
      <c r="F15" s="115" t="s">
        <v>82</v>
      </c>
      <c r="G15" s="3" t="s">
        <v>56</v>
      </c>
      <c r="O15" s="103"/>
      <c r="P15" s="103"/>
      <c r="Q15" s="103"/>
      <c r="R15" s="103"/>
      <c r="S15" s="103"/>
      <c r="T15" s="103"/>
      <c r="U15" s="103"/>
      <c r="V15" s="103"/>
      <c r="W15" s="103"/>
    </row>
    <row r="16" spans="1:23" ht="16.5" thickBot="1" x14ac:dyDescent="0.3">
      <c r="A16" s="234"/>
      <c r="B16" s="110" t="s">
        <v>51</v>
      </c>
      <c r="C16" s="132" t="s">
        <v>53</v>
      </c>
      <c r="D16" s="132" t="s">
        <v>58</v>
      </c>
      <c r="E16" s="132" t="s">
        <v>54</v>
      </c>
      <c r="F16" s="132" t="s">
        <v>54</v>
      </c>
      <c r="G16" s="134" t="s">
        <v>54</v>
      </c>
    </row>
    <row r="17" spans="1:7" ht="114.75" customHeight="1" x14ac:dyDescent="0.25">
      <c r="A17" s="233">
        <v>6</v>
      </c>
      <c r="B17" s="112" t="s">
        <v>83</v>
      </c>
      <c r="C17" s="113"/>
      <c r="D17" s="113"/>
      <c r="E17" s="113" t="s">
        <v>84</v>
      </c>
      <c r="F17" s="116" t="s">
        <v>85</v>
      </c>
      <c r="G17" s="117" t="s">
        <v>86</v>
      </c>
    </row>
    <row r="18" spans="1:7" ht="16.5" thickBot="1" x14ac:dyDescent="0.3">
      <c r="A18" s="234"/>
      <c r="B18" s="110" t="s">
        <v>51</v>
      </c>
      <c r="C18" s="129"/>
      <c r="D18" s="129"/>
      <c r="E18" s="129" t="s">
        <v>54</v>
      </c>
      <c r="F18" s="129" t="s">
        <v>54</v>
      </c>
      <c r="G18" s="131" t="s">
        <v>54</v>
      </c>
    </row>
    <row r="19" spans="1:7" ht="180" x14ac:dyDescent="0.25">
      <c r="A19" s="233">
        <v>7</v>
      </c>
      <c r="B19" s="112" t="s">
        <v>87</v>
      </c>
      <c r="C19" s="113"/>
      <c r="D19" s="113" t="s">
        <v>89</v>
      </c>
      <c r="E19" s="113" t="s">
        <v>88</v>
      </c>
      <c r="F19" s="113" t="s">
        <v>90</v>
      </c>
      <c r="G19" s="3" t="s">
        <v>91</v>
      </c>
    </row>
    <row r="20" spans="1:7" ht="16.5" thickBot="1" x14ac:dyDescent="0.3">
      <c r="A20" s="234"/>
      <c r="B20" s="110" t="s">
        <v>51</v>
      </c>
      <c r="C20" s="132"/>
      <c r="D20" s="132" t="s">
        <v>218</v>
      </c>
      <c r="E20" s="132" t="s">
        <v>54</v>
      </c>
      <c r="F20" s="132" t="s">
        <v>54</v>
      </c>
      <c r="G20" s="133" t="s">
        <v>54</v>
      </c>
    </row>
    <row r="21" spans="1:7" ht="94.5" x14ac:dyDescent="0.25">
      <c r="A21" s="233">
        <v>8</v>
      </c>
      <c r="B21" s="112" t="s">
        <v>92</v>
      </c>
      <c r="C21" s="113"/>
      <c r="D21" s="113" t="s">
        <v>94</v>
      </c>
      <c r="E21" s="113" t="s">
        <v>93</v>
      </c>
      <c r="F21" s="113" t="s">
        <v>95</v>
      </c>
      <c r="G21" s="3" t="s">
        <v>56</v>
      </c>
    </row>
    <row r="22" spans="1:7" ht="16.5" thickBot="1" x14ac:dyDescent="0.3">
      <c r="A22" s="234"/>
      <c r="B22" s="110" t="s">
        <v>51</v>
      </c>
      <c r="C22" s="129"/>
      <c r="D22" s="129" t="s">
        <v>52</v>
      </c>
      <c r="E22" s="129" t="s">
        <v>52</v>
      </c>
      <c r="F22" s="129" t="s">
        <v>54</v>
      </c>
      <c r="G22" s="131" t="s">
        <v>54</v>
      </c>
    </row>
    <row r="23" spans="1:7" ht="357" customHeight="1" x14ac:dyDescent="0.25">
      <c r="A23" s="233">
        <v>9</v>
      </c>
      <c r="B23" s="112" t="s">
        <v>96</v>
      </c>
      <c r="C23" s="113"/>
      <c r="D23" s="113" t="s">
        <v>98</v>
      </c>
      <c r="E23" s="113" t="s">
        <v>97</v>
      </c>
      <c r="F23" s="113" t="s">
        <v>99</v>
      </c>
      <c r="G23" s="3" t="s">
        <v>100</v>
      </c>
    </row>
    <row r="24" spans="1:7" ht="16.5" thickBot="1" x14ac:dyDescent="0.3">
      <c r="A24" s="234"/>
      <c r="B24" s="111" t="s">
        <v>51</v>
      </c>
      <c r="C24" s="129"/>
      <c r="D24" s="129" t="s">
        <v>60</v>
      </c>
      <c r="E24" s="129" t="s">
        <v>60</v>
      </c>
      <c r="F24" s="129" t="s">
        <v>54</v>
      </c>
      <c r="G24" s="131" t="s">
        <v>54</v>
      </c>
    </row>
    <row r="25" spans="1:7" ht="258" customHeight="1" x14ac:dyDescent="0.25">
      <c r="A25" s="233">
        <v>10</v>
      </c>
      <c r="B25" s="112" t="s">
        <v>101</v>
      </c>
      <c r="C25" s="113" t="s">
        <v>103</v>
      </c>
      <c r="D25" s="113" t="s">
        <v>102</v>
      </c>
      <c r="E25" s="113" t="s">
        <v>104</v>
      </c>
      <c r="F25" s="113" t="s">
        <v>105</v>
      </c>
      <c r="G25" s="3" t="s">
        <v>56</v>
      </c>
    </row>
    <row r="26" spans="1:7" ht="16.5" thickBot="1" x14ac:dyDescent="0.3">
      <c r="A26" s="234"/>
      <c r="B26" s="111" t="s">
        <v>51</v>
      </c>
      <c r="C26" s="129" t="s">
        <v>52</v>
      </c>
      <c r="D26" s="129" t="s">
        <v>52</v>
      </c>
      <c r="E26" s="129" t="s">
        <v>54</v>
      </c>
      <c r="F26" s="129" t="s">
        <v>54</v>
      </c>
      <c r="G26" s="130" t="s">
        <v>54</v>
      </c>
    </row>
    <row r="27" spans="1:7" ht="94.5" x14ac:dyDescent="0.25">
      <c r="A27" s="233">
        <v>11</v>
      </c>
      <c r="B27" s="112" t="s">
        <v>106</v>
      </c>
      <c r="C27" s="113" t="s">
        <v>107</v>
      </c>
      <c r="D27" s="113"/>
      <c r="E27" s="113" t="s">
        <v>108</v>
      </c>
      <c r="F27" s="113"/>
      <c r="G27" s="3"/>
    </row>
    <row r="28" spans="1:7" ht="16.5" thickBot="1" x14ac:dyDescent="0.3">
      <c r="A28" s="234"/>
      <c r="B28" s="111" t="s">
        <v>51</v>
      </c>
      <c r="C28" s="129" t="s">
        <v>52</v>
      </c>
      <c r="D28" s="129"/>
      <c r="E28" s="129" t="s">
        <v>54</v>
      </c>
      <c r="F28" s="129"/>
      <c r="G28" s="130"/>
    </row>
    <row r="29" spans="1:7" ht="262.5" customHeight="1" x14ac:dyDescent="0.25">
      <c r="A29" s="233">
        <v>12</v>
      </c>
      <c r="B29" s="112" t="s">
        <v>109</v>
      </c>
      <c r="C29" s="113" t="s">
        <v>110</v>
      </c>
      <c r="D29" s="113" t="s">
        <v>111</v>
      </c>
      <c r="E29" s="113" t="s">
        <v>112</v>
      </c>
      <c r="F29" s="113" t="s">
        <v>113</v>
      </c>
      <c r="G29" s="3" t="s">
        <v>114</v>
      </c>
    </row>
    <row r="30" spans="1:7" ht="16.5" thickBot="1" x14ac:dyDescent="0.3">
      <c r="A30" s="234"/>
      <c r="B30" s="111" t="s">
        <v>51</v>
      </c>
      <c r="C30" s="129" t="s">
        <v>52</v>
      </c>
      <c r="D30" s="129" t="s">
        <v>53</v>
      </c>
      <c r="E30" s="129" t="s">
        <v>54</v>
      </c>
      <c r="F30" s="129" t="s">
        <v>54</v>
      </c>
      <c r="G30" s="130" t="s">
        <v>54</v>
      </c>
    </row>
    <row r="31" spans="1:7" ht="165" x14ac:dyDescent="0.25">
      <c r="A31" s="233">
        <v>13</v>
      </c>
      <c r="B31" s="112" t="s">
        <v>115</v>
      </c>
      <c r="C31" s="113" t="s">
        <v>116</v>
      </c>
      <c r="D31" s="113" t="s">
        <v>220</v>
      </c>
      <c r="E31" s="113" t="s">
        <v>117</v>
      </c>
      <c r="F31" s="113" t="s">
        <v>118</v>
      </c>
      <c r="G31" s="3" t="s">
        <v>119</v>
      </c>
    </row>
    <row r="32" spans="1:7" ht="16.5" thickBot="1" x14ac:dyDescent="0.3">
      <c r="A32" s="234"/>
      <c r="B32" s="111" t="s">
        <v>51</v>
      </c>
      <c r="C32" s="129" t="s">
        <v>120</v>
      </c>
      <c r="D32" s="129" t="s">
        <v>52</v>
      </c>
      <c r="E32" s="129" t="s">
        <v>54</v>
      </c>
      <c r="F32" s="129" t="s">
        <v>54</v>
      </c>
      <c r="G32" s="130" t="s">
        <v>54</v>
      </c>
    </row>
    <row r="33" spans="1:7" ht="169.5" customHeight="1" x14ac:dyDescent="0.25">
      <c r="A33" s="233">
        <v>14</v>
      </c>
      <c r="B33" s="112" t="s">
        <v>121</v>
      </c>
      <c r="C33" s="113" t="s">
        <v>123</v>
      </c>
      <c r="D33" s="113" t="s">
        <v>122</v>
      </c>
      <c r="E33" s="113" t="s">
        <v>124</v>
      </c>
      <c r="F33" s="113" t="s">
        <v>125</v>
      </c>
      <c r="G33" s="3"/>
    </row>
    <row r="34" spans="1:7" ht="16.5" thickBot="1" x14ac:dyDescent="0.3">
      <c r="A34" s="234"/>
      <c r="B34" s="111" t="s">
        <v>51</v>
      </c>
      <c r="C34" s="129" t="s">
        <v>52</v>
      </c>
      <c r="D34" s="129" t="s">
        <v>120</v>
      </c>
      <c r="E34" s="129" t="s">
        <v>54</v>
      </c>
      <c r="F34" s="129" t="s">
        <v>54</v>
      </c>
      <c r="G34" s="130"/>
    </row>
    <row r="35" spans="1:7" ht="90" x14ac:dyDescent="0.25">
      <c r="A35" s="243">
        <v>15</v>
      </c>
      <c r="B35" s="112" t="s">
        <v>126</v>
      </c>
      <c r="C35" s="113" t="s">
        <v>127</v>
      </c>
      <c r="D35" s="113" t="s">
        <v>128</v>
      </c>
      <c r="E35" s="113" t="s">
        <v>129</v>
      </c>
      <c r="F35" s="113" t="s">
        <v>130</v>
      </c>
      <c r="G35" s="3"/>
    </row>
    <row r="36" spans="1:7" ht="16.5" thickBot="1" x14ac:dyDescent="0.3">
      <c r="A36" s="234"/>
      <c r="B36" s="111" t="s">
        <v>51</v>
      </c>
      <c r="C36" s="129" t="s">
        <v>120</v>
      </c>
      <c r="D36" s="129" t="s">
        <v>120</v>
      </c>
      <c r="E36" s="129" t="s">
        <v>54</v>
      </c>
      <c r="F36" s="129" t="s">
        <v>54</v>
      </c>
      <c r="G36" s="130"/>
    </row>
    <row r="40" spans="1:7" ht="15.75" thickBot="1" x14ac:dyDescent="0.3"/>
    <row r="41" spans="1:7" ht="47.25" x14ac:dyDescent="0.25">
      <c r="B41" s="125" t="s">
        <v>133</v>
      </c>
      <c r="C41" s="236" t="s">
        <v>134</v>
      </c>
      <c r="D41" s="237"/>
      <c r="E41" s="237"/>
      <c r="F41" s="238"/>
      <c r="G41" s="126" t="s">
        <v>142</v>
      </c>
    </row>
    <row r="42" spans="1:7" ht="141" customHeight="1" x14ac:dyDescent="0.25">
      <c r="B42" s="127" t="s">
        <v>52</v>
      </c>
      <c r="C42" s="225" t="s">
        <v>222</v>
      </c>
      <c r="D42" s="226"/>
      <c r="E42" s="226"/>
      <c r="F42" s="227"/>
      <c r="G42" s="118"/>
    </row>
    <row r="43" spans="1:7" ht="79.5" customHeight="1" x14ac:dyDescent="0.25">
      <c r="B43" s="127" t="s">
        <v>135</v>
      </c>
      <c r="C43" s="225" t="s">
        <v>221</v>
      </c>
      <c r="D43" s="226"/>
      <c r="E43" s="226"/>
      <c r="F43" s="227"/>
      <c r="G43" s="118"/>
    </row>
    <row r="44" spans="1:7" ht="57.75" customHeight="1" x14ac:dyDescent="0.25">
      <c r="B44" s="127" t="s">
        <v>136</v>
      </c>
      <c r="C44" s="225" t="s">
        <v>223</v>
      </c>
      <c r="D44" s="226"/>
      <c r="E44" s="226"/>
      <c r="F44" s="227"/>
      <c r="G44" s="118"/>
    </row>
    <row r="45" spans="1:7" ht="39" customHeight="1" thickBot="1" x14ac:dyDescent="0.3">
      <c r="B45" s="128" t="s">
        <v>137</v>
      </c>
      <c r="C45" s="228" t="s">
        <v>224</v>
      </c>
      <c r="D45" s="229"/>
      <c r="E45" s="229"/>
      <c r="F45" s="230"/>
      <c r="G45" s="119"/>
    </row>
  </sheetData>
  <sheetProtection algorithmName="SHA-512" hashValue="opLmr4qt5JUSmvyNYmc6mtINOmPUYQZZhbOyU/8Ubaapv3o481TDU4GYyk3IpDCEXYvP9kQnfeNp1kxkIMzyFA==" saltValue="4rgxT83/qvnStMSWyCMSCg==" spinCount="100000" sheet="1" selectLockedCells="1" selectUnlockedCells="1"/>
  <mergeCells count="28">
    <mergeCell ref="A2:G2"/>
    <mergeCell ref="C41:F41"/>
    <mergeCell ref="C42:F42"/>
    <mergeCell ref="C5:C6"/>
    <mergeCell ref="D5:D6"/>
    <mergeCell ref="E5:E6"/>
    <mergeCell ref="F5:F6"/>
    <mergeCell ref="G5:G6"/>
    <mergeCell ref="A33:A34"/>
    <mergeCell ref="A35:A36"/>
    <mergeCell ref="A5:A6"/>
    <mergeCell ref="A21:A22"/>
    <mergeCell ref="A23:A24"/>
    <mergeCell ref="A25:A26"/>
    <mergeCell ref="A27:A28"/>
    <mergeCell ref="A29:A30"/>
    <mergeCell ref="C44:F44"/>
    <mergeCell ref="C45:F45"/>
    <mergeCell ref="C43:F43"/>
    <mergeCell ref="B5:B6"/>
    <mergeCell ref="A7:A8"/>
    <mergeCell ref="A31:A32"/>
    <mergeCell ref="A9:A10"/>
    <mergeCell ref="A11:A12"/>
    <mergeCell ref="A13:A14"/>
    <mergeCell ref="A15:A16"/>
    <mergeCell ref="A17:A18"/>
    <mergeCell ref="A19:A20"/>
  </mergeCells>
  <pageMargins left="0.70866141732283472" right="0.70866141732283472" top="0.74803149606299213" bottom="0.74803149606299213" header="0.31496062992125984" footer="0.31496062992125984"/>
  <pageSetup paperSize="9" scale="9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B1D886-7BE8-48DB-A945-D6C1E6242236}">
  <sheetPr codeName="Лист3">
    <tabColor rgb="FF92D050"/>
  </sheetPr>
  <dimension ref="A2:V32"/>
  <sheetViews>
    <sheetView zoomScaleNormal="100" workbookViewId="0">
      <pane ySplit="6" topLeftCell="A7" activePane="bottomLeft" state="frozen"/>
      <selection pane="bottomLeft" activeCell="J4" sqref="J4"/>
    </sheetView>
  </sheetViews>
  <sheetFormatPr defaultRowHeight="15.75" x14ac:dyDescent="0.25"/>
  <cols>
    <col min="1" max="1" width="7.42578125" style="138" customWidth="1"/>
    <col min="2" max="2" width="43" style="2" customWidth="1"/>
    <col min="3" max="3" width="19.85546875" style="2" customWidth="1"/>
    <col min="4" max="4" width="27.85546875" style="2" customWidth="1"/>
    <col min="5" max="5" width="28.28515625" style="2" customWidth="1"/>
    <col min="6" max="6" width="25.28515625" style="2" customWidth="1"/>
    <col min="7" max="16384" width="9.140625" style="2"/>
  </cols>
  <sheetData>
    <row r="2" spans="1:22" ht="18.75" x14ac:dyDescent="0.25">
      <c r="A2" s="253" t="s">
        <v>147</v>
      </c>
      <c r="B2" s="253"/>
      <c r="C2" s="253"/>
      <c r="D2" s="253"/>
      <c r="E2" s="253"/>
      <c r="F2" s="15"/>
    </row>
    <row r="3" spans="1:22" ht="15.75" customHeight="1" x14ac:dyDescent="0.25">
      <c r="A3" s="122"/>
      <c r="B3" s="14"/>
      <c r="C3" s="14"/>
      <c r="D3" s="14"/>
      <c r="E3" s="14"/>
      <c r="F3" s="15"/>
    </row>
    <row r="4" spans="1:22" ht="16.5" thickBot="1" x14ac:dyDescent="0.3">
      <c r="E4" s="121" t="s">
        <v>148</v>
      </c>
    </row>
    <row r="5" spans="1:22" ht="17.25" customHeight="1" thickBot="1" x14ac:dyDescent="0.3">
      <c r="A5" s="246" t="s">
        <v>12</v>
      </c>
      <c r="B5" s="248" t="s">
        <v>13</v>
      </c>
      <c r="C5" s="250" t="s">
        <v>225</v>
      </c>
      <c r="D5" s="251"/>
      <c r="E5" s="252"/>
    </row>
    <row r="6" spans="1:22" ht="16.5" thickBot="1" x14ac:dyDescent="0.3">
      <c r="A6" s="247"/>
      <c r="B6" s="249"/>
      <c r="C6" s="135" t="s">
        <v>14</v>
      </c>
      <c r="D6" s="136" t="s">
        <v>15</v>
      </c>
      <c r="E6" s="137" t="s">
        <v>16</v>
      </c>
    </row>
    <row r="7" spans="1:22" x14ac:dyDescent="0.25">
      <c r="A7" s="139">
        <v>1</v>
      </c>
      <c r="B7" s="143" t="s">
        <v>17</v>
      </c>
      <c r="C7" s="144">
        <v>220</v>
      </c>
      <c r="D7" s="145">
        <v>258</v>
      </c>
      <c r="E7" s="146">
        <v>302</v>
      </c>
    </row>
    <row r="8" spans="1:22" x14ac:dyDescent="0.25">
      <c r="A8" s="140" t="s">
        <v>18</v>
      </c>
      <c r="B8" s="158" t="s">
        <v>19</v>
      </c>
      <c r="C8" s="164"/>
      <c r="D8" s="163"/>
      <c r="E8" s="162"/>
    </row>
    <row r="9" spans="1:22" x14ac:dyDescent="0.25">
      <c r="A9" s="140" t="s">
        <v>20</v>
      </c>
      <c r="B9" s="147" t="s">
        <v>21</v>
      </c>
      <c r="C9" s="148"/>
      <c r="D9" s="149"/>
      <c r="E9" s="150"/>
    </row>
    <row r="10" spans="1:22" x14ac:dyDescent="0.25">
      <c r="A10" s="140">
        <v>2</v>
      </c>
      <c r="B10" s="158" t="s">
        <v>22</v>
      </c>
      <c r="C10" s="159">
        <v>275</v>
      </c>
      <c r="D10" s="160">
        <v>317</v>
      </c>
      <c r="E10" s="161">
        <v>370</v>
      </c>
      <c r="L10" s="103"/>
      <c r="M10" s="103"/>
      <c r="N10" s="103"/>
      <c r="O10" s="103"/>
      <c r="P10" s="103"/>
      <c r="Q10" s="103"/>
      <c r="R10" s="103"/>
    </row>
    <row r="11" spans="1:22" ht="31.5" x14ac:dyDescent="0.25">
      <c r="A11" s="140">
        <v>3</v>
      </c>
      <c r="B11" s="147" t="s">
        <v>23</v>
      </c>
      <c r="C11" s="151">
        <v>321</v>
      </c>
      <c r="D11" s="152">
        <v>345</v>
      </c>
      <c r="E11" s="153">
        <v>378</v>
      </c>
      <c r="L11" s="103"/>
      <c r="M11" s="103"/>
      <c r="N11" s="103"/>
      <c r="O11" s="103"/>
      <c r="P11" s="103"/>
      <c r="Q11" s="103"/>
      <c r="R11" s="103"/>
    </row>
    <row r="12" spans="1:22" ht="31.5" x14ac:dyDescent="0.25">
      <c r="A12" s="140">
        <v>4</v>
      </c>
      <c r="B12" s="158" t="s">
        <v>24</v>
      </c>
      <c r="C12" s="159">
        <v>263</v>
      </c>
      <c r="D12" s="160">
        <v>305</v>
      </c>
      <c r="E12" s="162"/>
      <c r="L12" s="103"/>
      <c r="M12" s="103"/>
      <c r="N12" s="103"/>
      <c r="O12" s="103"/>
      <c r="P12" s="103"/>
      <c r="Q12" s="103"/>
      <c r="R12" s="103"/>
    </row>
    <row r="13" spans="1:22" ht="31.5" x14ac:dyDescent="0.25">
      <c r="A13" s="140">
        <v>5</v>
      </c>
      <c r="B13" s="147" t="s">
        <v>25</v>
      </c>
      <c r="C13" s="151">
        <v>280</v>
      </c>
      <c r="D13" s="152">
        <v>310</v>
      </c>
      <c r="E13" s="153">
        <v>370</v>
      </c>
      <c r="L13" s="103"/>
      <c r="M13" s="103"/>
      <c r="N13" s="103"/>
      <c r="O13" s="103"/>
      <c r="P13" s="103"/>
      <c r="Q13" s="103"/>
      <c r="R13" s="103"/>
      <c r="V13" s="101"/>
    </row>
    <row r="14" spans="1:22" ht="31.5" x14ac:dyDescent="0.25">
      <c r="A14" s="140">
        <v>6</v>
      </c>
      <c r="B14" s="158" t="s">
        <v>26</v>
      </c>
      <c r="C14" s="159">
        <v>268</v>
      </c>
      <c r="D14" s="160">
        <v>289</v>
      </c>
      <c r="E14" s="162"/>
      <c r="L14" s="103"/>
      <c r="M14" s="103"/>
      <c r="N14" s="103"/>
      <c r="O14" s="103"/>
      <c r="P14" s="103"/>
      <c r="Q14" s="103"/>
      <c r="R14" s="103"/>
    </row>
    <row r="15" spans="1:22" x14ac:dyDescent="0.25">
      <c r="A15" s="140">
        <v>7</v>
      </c>
      <c r="B15" s="147" t="s">
        <v>27</v>
      </c>
      <c r="C15" s="151">
        <v>303</v>
      </c>
      <c r="D15" s="152">
        <v>333</v>
      </c>
      <c r="E15" s="153">
        <v>390</v>
      </c>
      <c r="L15" s="103"/>
      <c r="M15" s="103"/>
      <c r="N15" s="103"/>
      <c r="O15" s="103"/>
      <c r="P15" s="103"/>
      <c r="Q15" s="103"/>
      <c r="R15" s="103"/>
    </row>
    <row r="16" spans="1:22" ht="31.5" x14ac:dyDescent="0.25">
      <c r="A16" s="140">
        <v>8</v>
      </c>
      <c r="B16" s="158" t="s">
        <v>28</v>
      </c>
      <c r="C16" s="159">
        <v>297</v>
      </c>
      <c r="D16" s="160">
        <v>342</v>
      </c>
      <c r="E16" s="161">
        <v>380</v>
      </c>
      <c r="L16" s="103"/>
      <c r="M16" s="103"/>
      <c r="N16" s="103"/>
      <c r="O16" s="103"/>
      <c r="P16" s="103"/>
      <c r="Q16" s="103"/>
      <c r="R16" s="103"/>
    </row>
    <row r="17" spans="1:18" x14ac:dyDescent="0.25">
      <c r="A17" s="140">
        <v>9</v>
      </c>
      <c r="B17" s="147" t="s">
        <v>29</v>
      </c>
      <c r="C17" s="151">
        <v>351</v>
      </c>
      <c r="D17" s="152">
        <v>394</v>
      </c>
      <c r="E17" s="153">
        <v>455</v>
      </c>
      <c r="L17" s="103"/>
      <c r="M17" s="103"/>
      <c r="N17" s="103"/>
      <c r="O17" s="103"/>
      <c r="P17" s="103"/>
      <c r="Q17" s="103"/>
      <c r="R17" s="103"/>
    </row>
    <row r="18" spans="1:18" x14ac:dyDescent="0.25">
      <c r="A18" s="140">
        <v>10</v>
      </c>
      <c r="B18" s="158" t="s">
        <v>30</v>
      </c>
      <c r="C18" s="159">
        <v>139</v>
      </c>
      <c r="D18" s="160">
        <v>177</v>
      </c>
      <c r="E18" s="162"/>
    </row>
    <row r="19" spans="1:18" x14ac:dyDescent="0.25">
      <c r="A19" s="140">
        <v>11</v>
      </c>
      <c r="B19" s="147" t="s">
        <v>31</v>
      </c>
      <c r="C19" s="151">
        <v>69</v>
      </c>
      <c r="D19" s="149"/>
      <c r="E19" s="150"/>
    </row>
    <row r="20" spans="1:18" x14ac:dyDescent="0.25">
      <c r="A20" s="140">
        <v>12</v>
      </c>
      <c r="B20" s="158" t="s">
        <v>32</v>
      </c>
      <c r="C20" s="159">
        <v>205</v>
      </c>
      <c r="D20" s="163"/>
      <c r="E20" s="162"/>
    </row>
    <row r="21" spans="1:18" ht="31.5" x14ac:dyDescent="0.25">
      <c r="A21" s="140">
        <v>13</v>
      </c>
      <c r="B21" s="147" t="s">
        <v>33</v>
      </c>
      <c r="C21" s="151">
        <v>260</v>
      </c>
      <c r="D21" s="149"/>
      <c r="E21" s="150"/>
    </row>
    <row r="22" spans="1:18" x14ac:dyDescent="0.25">
      <c r="A22" s="140">
        <v>14</v>
      </c>
      <c r="B22" s="158" t="s">
        <v>34</v>
      </c>
      <c r="C22" s="159">
        <v>273</v>
      </c>
      <c r="D22" s="163"/>
      <c r="E22" s="162"/>
    </row>
    <row r="23" spans="1:18" x14ac:dyDescent="0.25">
      <c r="A23" s="140">
        <v>15</v>
      </c>
      <c r="B23" s="147" t="s">
        <v>35</v>
      </c>
      <c r="C23" s="151">
        <v>334</v>
      </c>
      <c r="D23" s="152">
        <v>373</v>
      </c>
      <c r="E23" s="150"/>
    </row>
    <row r="24" spans="1:18" x14ac:dyDescent="0.25">
      <c r="A24" s="140">
        <v>16</v>
      </c>
      <c r="B24" s="158" t="s">
        <v>36</v>
      </c>
      <c r="C24" s="159">
        <v>132</v>
      </c>
      <c r="D24" s="163"/>
      <c r="E24" s="162"/>
    </row>
    <row r="25" spans="1:18" ht="31.5" x14ac:dyDescent="0.25">
      <c r="A25" s="140">
        <v>17</v>
      </c>
      <c r="B25" s="147" t="s">
        <v>37</v>
      </c>
      <c r="C25" s="151">
        <v>354</v>
      </c>
      <c r="D25" s="152">
        <v>402</v>
      </c>
      <c r="E25" s="150"/>
    </row>
    <row r="26" spans="1:18" ht="31.5" x14ac:dyDescent="0.25">
      <c r="A26" s="140">
        <v>18</v>
      </c>
      <c r="B26" s="158" t="s">
        <v>38</v>
      </c>
      <c r="C26" s="159">
        <v>307</v>
      </c>
      <c r="D26" s="160">
        <v>358</v>
      </c>
      <c r="E26" s="162"/>
    </row>
    <row r="27" spans="1:18" ht="31.5" x14ac:dyDescent="0.25">
      <c r="A27" s="140">
        <v>19</v>
      </c>
      <c r="B27" s="147" t="s">
        <v>39</v>
      </c>
      <c r="C27" s="151">
        <v>300</v>
      </c>
      <c r="D27" s="152">
        <v>346</v>
      </c>
      <c r="E27" s="150"/>
    </row>
    <row r="28" spans="1:18" x14ac:dyDescent="0.25">
      <c r="A28" s="140">
        <v>20</v>
      </c>
      <c r="B28" s="158" t="s">
        <v>40</v>
      </c>
      <c r="C28" s="159">
        <v>269</v>
      </c>
      <c r="D28" s="163"/>
      <c r="E28" s="162"/>
    </row>
    <row r="29" spans="1:18" x14ac:dyDescent="0.25">
      <c r="A29" s="140">
        <v>21</v>
      </c>
      <c r="B29" s="147" t="s">
        <v>41</v>
      </c>
      <c r="C29" s="151">
        <v>245</v>
      </c>
      <c r="D29" s="149"/>
      <c r="E29" s="150"/>
    </row>
    <row r="30" spans="1:18" x14ac:dyDescent="0.25">
      <c r="A30" s="140">
        <v>22</v>
      </c>
      <c r="B30" s="158" t="s">
        <v>42</v>
      </c>
      <c r="C30" s="164"/>
      <c r="D30" s="163"/>
      <c r="E30" s="162"/>
    </row>
    <row r="31" spans="1:18" ht="32.25" thickBot="1" x14ac:dyDescent="0.3">
      <c r="A31" s="141">
        <v>23</v>
      </c>
      <c r="B31" s="154" t="s">
        <v>43</v>
      </c>
      <c r="C31" s="155">
        <v>236</v>
      </c>
      <c r="D31" s="156">
        <v>280</v>
      </c>
      <c r="E31" s="157">
        <v>315</v>
      </c>
    </row>
    <row r="32" spans="1:18" x14ac:dyDescent="0.25">
      <c r="A32" s="142"/>
      <c r="B32"/>
      <c r="C32"/>
      <c r="D32"/>
      <c r="E32"/>
    </row>
  </sheetData>
  <sheetProtection algorithmName="SHA-512" hashValue="KOlyyYrfMGPiT+8iIz1fTN1oWIA+okXB/ekGRSGlXKCqjrQq2YtLfqL4MeHjI70x4Gyoet+hTyBqIHIrC3RtyQ==" saltValue="GpS9yYXSnl1OR0hpGvUvng==" spinCount="100000" sheet="1" objects="1" scenarios="1" selectLockedCells="1" selectUnlockedCells="1"/>
  <mergeCells count="4">
    <mergeCell ref="A5:A6"/>
    <mergeCell ref="B5:B6"/>
    <mergeCell ref="C5:E5"/>
    <mergeCell ref="A2:E2"/>
  </mergeCells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30E0B9-4FE6-46D4-8932-257072378A30}">
  <sheetPr codeName="Лист4">
    <tabColor rgb="FF92D050"/>
  </sheetPr>
  <dimension ref="A2:AK51"/>
  <sheetViews>
    <sheetView zoomScale="115" zoomScaleNormal="115" workbookViewId="0">
      <selection activeCell="I10" sqref="I10"/>
    </sheetView>
  </sheetViews>
  <sheetFormatPr defaultRowHeight="15" x14ac:dyDescent="0.25"/>
  <cols>
    <col min="1" max="1" width="13.28515625" style="9" customWidth="1"/>
    <col min="2" max="2" width="45.7109375" style="9" customWidth="1"/>
    <col min="3" max="3" width="15" style="9" customWidth="1"/>
    <col min="4" max="19" width="9.140625" style="9"/>
    <col min="20" max="20" width="19" style="9" customWidth="1"/>
    <col min="21" max="21" width="28.7109375" style="9" customWidth="1"/>
    <col min="22" max="22" width="12.85546875" style="9" bestFit="1" customWidth="1"/>
    <col min="23" max="23" width="9.140625" style="9"/>
    <col min="24" max="24" width="14" style="9" customWidth="1"/>
    <col min="25" max="30" width="9.140625" style="9"/>
    <col min="31" max="31" width="19.140625" style="9" customWidth="1"/>
    <col min="32" max="34" width="9.140625" style="9"/>
    <col min="35" max="35" width="50.85546875" style="9" customWidth="1"/>
    <col min="36" max="36" width="20.5703125" style="9" customWidth="1"/>
    <col min="37" max="37" width="17.28515625" style="9" customWidth="1"/>
    <col min="38" max="16384" width="9.140625" style="9"/>
  </cols>
  <sheetData>
    <row r="2" spans="1:30" s="68" customFormat="1" ht="18.75" customHeight="1" x14ac:dyDescent="0.3">
      <c r="A2" s="254" t="s">
        <v>194</v>
      </c>
      <c r="B2" s="254"/>
      <c r="C2" s="254"/>
      <c r="D2" s="254"/>
      <c r="E2" s="168"/>
      <c r="F2" s="168"/>
      <c r="G2" s="168"/>
      <c r="H2" s="168"/>
      <c r="I2" s="168"/>
      <c r="J2" s="168"/>
      <c r="K2" s="168"/>
      <c r="L2" s="168"/>
      <c r="M2" s="168"/>
      <c r="N2" s="168"/>
      <c r="O2" s="168"/>
      <c r="P2" s="168"/>
      <c r="Q2" s="168"/>
      <c r="R2" s="168"/>
      <c r="S2" s="169"/>
    </row>
    <row r="5" spans="1:30" ht="51" customHeight="1" x14ac:dyDescent="0.25">
      <c r="A5" s="104" t="s">
        <v>143</v>
      </c>
      <c r="B5" s="256" t="str">
        <f>'1. Входни данни'!C7</f>
        <v>"Сграда със смесено предназначение", УПИ …....., кв. …......., гр. …................</v>
      </c>
      <c r="C5" s="256"/>
    </row>
    <row r="7" spans="1:30" ht="15.75" thickBot="1" x14ac:dyDescent="0.3"/>
    <row r="8" spans="1:30" x14ac:dyDescent="0.25">
      <c r="B8" s="17" t="s">
        <v>149</v>
      </c>
      <c r="C8" s="27">
        <f>'1. Входни данни'!E12</f>
        <v>5000</v>
      </c>
      <c r="D8" s="92" t="s">
        <v>162</v>
      </c>
      <c r="E8" s="92"/>
      <c r="F8" s="92"/>
      <c r="G8" s="92"/>
      <c r="H8" s="92"/>
      <c r="I8" s="92"/>
      <c r="J8" s="92"/>
      <c r="K8" s="92"/>
      <c r="L8" s="92"/>
      <c r="M8" s="92"/>
      <c r="N8" s="92"/>
      <c r="O8" s="92"/>
      <c r="P8" s="92"/>
      <c r="Q8" s="92"/>
      <c r="R8" s="92"/>
      <c r="T8" s="25"/>
      <c r="U8" s="25"/>
      <c r="V8" s="25"/>
      <c r="W8" s="25"/>
      <c r="X8" s="25"/>
    </row>
    <row r="9" spans="1:30" ht="30" x14ac:dyDescent="0.25">
      <c r="B9" s="18" t="s">
        <v>150</v>
      </c>
      <c r="C9" s="28">
        <f>'1. Входни данни'!E14</f>
        <v>220</v>
      </c>
      <c r="D9" s="92" t="s">
        <v>163</v>
      </c>
      <c r="E9" s="92"/>
      <c r="F9" s="92"/>
      <c r="G9" s="92"/>
      <c r="H9" s="92"/>
      <c r="I9" s="92"/>
      <c r="J9" s="92"/>
      <c r="K9" s="92"/>
      <c r="L9" s="92"/>
      <c r="M9" s="92"/>
      <c r="N9" s="92"/>
      <c r="O9" s="92"/>
      <c r="P9" s="92"/>
      <c r="Q9" s="92"/>
      <c r="R9" s="92"/>
      <c r="T9" s="25"/>
      <c r="U9" s="25"/>
      <c r="V9" s="69"/>
      <c r="W9" s="69"/>
      <c r="X9" s="69"/>
      <c r="AD9" s="68"/>
    </row>
    <row r="10" spans="1:30" x14ac:dyDescent="0.25">
      <c r="B10" s="172" t="s">
        <v>156</v>
      </c>
      <c r="C10" s="54">
        <f>C9*C8*1.958</f>
        <v>2153800</v>
      </c>
      <c r="D10" s="92" t="s">
        <v>164</v>
      </c>
      <c r="E10" s="92"/>
      <c r="F10" s="92"/>
      <c r="G10" s="92"/>
      <c r="H10" s="92"/>
      <c r="I10" s="92"/>
      <c r="J10" s="92"/>
      <c r="K10" s="92"/>
      <c r="L10" s="92"/>
      <c r="M10" s="92"/>
      <c r="N10" s="92"/>
      <c r="O10" s="92"/>
      <c r="P10" s="92"/>
      <c r="Q10" s="92"/>
      <c r="R10" s="92"/>
      <c r="T10" s="25"/>
      <c r="U10" s="25"/>
      <c r="V10" s="69"/>
      <c r="W10" s="69"/>
      <c r="X10" s="69"/>
      <c r="AD10" s="68"/>
    </row>
    <row r="11" spans="1:30" x14ac:dyDescent="0.25">
      <c r="B11" s="35" t="s">
        <v>145</v>
      </c>
      <c r="C11" s="36">
        <f>'1. Входни данни'!E13</f>
        <v>3</v>
      </c>
      <c r="D11" s="92"/>
      <c r="E11" s="92"/>
      <c r="F11" s="92"/>
      <c r="G11" s="92"/>
      <c r="H11" s="92"/>
      <c r="I11" s="92"/>
      <c r="J11" s="92"/>
      <c r="K11" s="92"/>
      <c r="L11" s="92"/>
      <c r="M11" s="92"/>
      <c r="N11" s="92"/>
      <c r="O11" s="92"/>
      <c r="P11" s="92"/>
      <c r="Q11" s="92"/>
      <c r="R11" s="92"/>
      <c r="T11" s="25"/>
      <c r="U11" s="25"/>
      <c r="V11" s="69"/>
      <c r="W11" s="69"/>
      <c r="X11" s="69"/>
      <c r="AD11" s="68"/>
    </row>
    <row r="12" spans="1:30" x14ac:dyDescent="0.25">
      <c r="B12" s="31" t="s">
        <v>151</v>
      </c>
      <c r="C12" s="20">
        <f>HLOOKUP(C11,$Y$28:$AC$30,2)</f>
        <v>1</v>
      </c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68"/>
      <c r="T12" s="69"/>
      <c r="U12" s="69"/>
      <c r="V12" s="69"/>
      <c r="W12" s="69"/>
      <c r="X12" s="69"/>
      <c r="AD12" s="68"/>
    </row>
    <row r="13" spans="1:30" x14ac:dyDescent="0.25">
      <c r="B13" s="30" t="s">
        <v>152</v>
      </c>
      <c r="C13" s="21">
        <f>VLOOKUP(C10,$U$33:$W$46,2,TRUE)</f>
        <v>76</v>
      </c>
      <c r="D13" s="93"/>
      <c r="E13" s="93"/>
      <c r="F13" s="93"/>
      <c r="G13" s="93"/>
      <c r="H13" s="93"/>
      <c r="I13" s="93"/>
      <c r="J13" s="93"/>
      <c r="K13" s="93"/>
      <c r="L13" s="93"/>
      <c r="M13" s="93"/>
      <c r="N13" s="93"/>
      <c r="O13" s="93"/>
      <c r="P13" s="93"/>
      <c r="Q13" s="93"/>
      <c r="R13" s="93"/>
      <c r="S13" s="68"/>
      <c r="T13" s="69"/>
      <c r="U13" s="69"/>
      <c r="V13" s="69"/>
      <c r="W13" s="69"/>
      <c r="X13" s="69"/>
      <c r="AD13" s="68"/>
    </row>
    <row r="14" spans="1:30" x14ac:dyDescent="0.25">
      <c r="B14" s="37" t="s">
        <v>158</v>
      </c>
      <c r="C14" s="26">
        <f>HLOOKUP(C11,$Y$28:$AC$30,3)</f>
        <v>220</v>
      </c>
      <c r="D14" s="93" t="s">
        <v>164</v>
      </c>
      <c r="E14" s="93"/>
      <c r="F14" s="93"/>
      <c r="G14" s="93"/>
      <c r="H14" s="93"/>
      <c r="I14" s="93"/>
      <c r="J14" s="93"/>
      <c r="K14" s="93"/>
      <c r="L14" s="93"/>
      <c r="M14" s="93"/>
      <c r="N14" s="93"/>
      <c r="O14" s="93"/>
      <c r="P14" s="93"/>
      <c r="Q14" s="93"/>
      <c r="R14" s="93"/>
      <c r="S14" s="68"/>
      <c r="T14" s="69"/>
      <c r="U14" s="69"/>
      <c r="V14" s="69"/>
      <c r="W14" s="69"/>
      <c r="X14" s="69"/>
      <c r="AD14" s="68"/>
    </row>
    <row r="15" spans="1:30" x14ac:dyDescent="0.25">
      <c r="B15" s="18" t="s">
        <v>157</v>
      </c>
      <c r="C15" s="29">
        <f>'1. Входни данни'!E19</f>
        <v>10</v>
      </c>
      <c r="D15" s="92" t="s">
        <v>165</v>
      </c>
      <c r="E15" s="92"/>
      <c r="F15" s="92"/>
      <c r="G15" s="92"/>
      <c r="H15" s="92"/>
      <c r="I15" s="92"/>
      <c r="J15" s="92"/>
      <c r="K15" s="92"/>
      <c r="L15" s="92"/>
      <c r="M15" s="92"/>
      <c r="N15" s="92"/>
      <c r="O15" s="92"/>
      <c r="P15" s="92"/>
      <c r="Q15" s="92"/>
      <c r="R15" s="92"/>
      <c r="T15" s="25"/>
      <c r="U15" s="25"/>
      <c r="V15" s="69"/>
      <c r="W15" s="69"/>
      <c r="X15" s="69"/>
    </row>
    <row r="16" spans="1:30" ht="30" x14ac:dyDescent="0.25">
      <c r="B16" s="18" t="s">
        <v>214</v>
      </c>
      <c r="C16" s="53">
        <f>C14+(C10*C12*C13)/10000</f>
        <v>16588.879999999997</v>
      </c>
      <c r="D16" s="107" t="s">
        <v>164</v>
      </c>
      <c r="E16" s="123"/>
      <c r="F16" s="123"/>
      <c r="G16" s="123"/>
      <c r="H16" s="123"/>
      <c r="I16" s="123"/>
      <c r="J16" s="123"/>
      <c r="K16" s="123"/>
      <c r="L16" s="123"/>
      <c r="M16" s="123"/>
      <c r="N16" s="123"/>
      <c r="O16" s="123"/>
      <c r="P16" s="123"/>
      <c r="Q16" s="123"/>
      <c r="R16" s="123"/>
      <c r="T16" s="25"/>
      <c r="U16" s="25"/>
      <c r="V16" s="69"/>
      <c r="W16" s="69"/>
      <c r="X16" s="69"/>
    </row>
    <row r="17" spans="2:29" ht="48.75" customHeight="1" x14ac:dyDescent="0.25">
      <c r="B17" s="18" t="s">
        <v>215</v>
      </c>
      <c r="C17" s="53">
        <f>C14+(C10*C12*C13)/10000-((C14+(C10*C12*C13)/10000)*(C15/100))</f>
        <v>14929.991999999998</v>
      </c>
      <c r="D17" s="9" t="s">
        <v>164</v>
      </c>
      <c r="T17" s="25"/>
      <c r="U17" s="25"/>
      <c r="V17" s="25"/>
      <c r="W17" s="25"/>
      <c r="X17" s="25"/>
    </row>
    <row r="18" spans="2:29" ht="30" x14ac:dyDescent="0.25">
      <c r="B18" s="18" t="s">
        <v>168</v>
      </c>
      <c r="C18" s="52">
        <f>((('1. Входни данни'!E15*'1. Входни данни'!E16)-'1. Входни данни'!E15)/'1. Входни данни'!E12)*C17*(C19/100)</f>
        <v>2866.5584639999997</v>
      </c>
      <c r="D18" s="9" t="s">
        <v>164</v>
      </c>
      <c r="T18" s="25"/>
      <c r="U18" s="25"/>
      <c r="V18" s="25"/>
      <c r="W18" s="25"/>
      <c r="X18" s="25"/>
    </row>
    <row r="19" spans="2:29" ht="18.75" customHeight="1" x14ac:dyDescent="0.25">
      <c r="B19" s="18" t="s">
        <v>170</v>
      </c>
      <c r="C19" s="59">
        <f>'1. Входни данни'!E17</f>
        <v>60</v>
      </c>
      <c r="D19" s="9" t="s">
        <v>165</v>
      </c>
      <c r="T19" s="25"/>
      <c r="U19" s="25"/>
      <c r="V19" s="25"/>
      <c r="W19" s="25"/>
      <c r="X19" s="25"/>
    </row>
    <row r="20" spans="2:29" ht="18.75" customHeight="1" x14ac:dyDescent="0.25">
      <c r="B20" s="170" t="s">
        <v>169</v>
      </c>
      <c r="C20" s="171">
        <f>C17-C18</f>
        <v>12063.433535999999</v>
      </c>
      <c r="D20" s="9" t="s">
        <v>164</v>
      </c>
      <c r="T20" s="25"/>
      <c r="U20" s="25"/>
      <c r="V20" s="25"/>
      <c r="W20" s="25"/>
      <c r="X20" s="25"/>
    </row>
    <row r="21" spans="2:29" ht="20.25" customHeight="1" x14ac:dyDescent="0.25">
      <c r="B21" s="18" t="s">
        <v>216</v>
      </c>
      <c r="C21" s="52">
        <f>C20/C10*100</f>
        <v>0.5600999877425944</v>
      </c>
      <c r="D21" s="9" t="s">
        <v>165</v>
      </c>
      <c r="T21" s="25"/>
      <c r="U21" s="25"/>
      <c r="V21" s="25"/>
      <c r="W21" s="25"/>
      <c r="X21" s="25"/>
    </row>
    <row r="22" spans="2:29" x14ac:dyDescent="0.25">
      <c r="B22" s="18" t="s">
        <v>190</v>
      </c>
      <c r="C22" s="52">
        <f>C20/C8</f>
        <v>2.4126867071999998</v>
      </c>
      <c r="D22" s="9" t="s">
        <v>189</v>
      </c>
      <c r="T22" s="25"/>
      <c r="U22" s="60" t="e">
        <f>VLOOKUP(#REF!,$U$33:$W$46,2,TRUE)</f>
        <v>#REF!</v>
      </c>
      <c r="V22" s="25"/>
      <c r="W22" s="25"/>
      <c r="X22" s="25"/>
    </row>
    <row r="23" spans="2:29" ht="15.75" thickBot="1" x14ac:dyDescent="0.3">
      <c r="B23" s="95" t="s">
        <v>191</v>
      </c>
      <c r="C23" s="96">
        <f>C20/C8/1.958</f>
        <v>1.2322199730337078</v>
      </c>
      <c r="D23" s="9" t="s">
        <v>192</v>
      </c>
      <c r="T23" s="25"/>
      <c r="U23" s="25"/>
      <c r="V23" s="25"/>
      <c r="W23" s="25"/>
      <c r="X23" s="25"/>
    </row>
    <row r="27" spans="2:29" ht="15.75" thickBot="1" x14ac:dyDescent="0.3"/>
    <row r="28" spans="2:29" ht="30.75" thickBot="1" x14ac:dyDescent="0.3">
      <c r="X28" s="38" t="s">
        <v>145</v>
      </c>
      <c r="Y28" s="39">
        <v>1</v>
      </c>
      <c r="Z28" s="39">
        <v>2</v>
      </c>
      <c r="AA28" s="39">
        <v>3</v>
      </c>
      <c r="AB28" s="39">
        <v>4</v>
      </c>
      <c r="AC28" s="40">
        <v>5</v>
      </c>
    </row>
    <row r="29" spans="2:29" x14ac:dyDescent="0.25">
      <c r="X29" s="167" t="s">
        <v>160</v>
      </c>
      <c r="Y29" s="165">
        <v>0.8</v>
      </c>
      <c r="Z29" s="165">
        <v>0.85</v>
      </c>
      <c r="AA29" s="165">
        <v>1</v>
      </c>
      <c r="AB29" s="165">
        <v>1.1000000000000001</v>
      </c>
      <c r="AC29" s="166">
        <v>1.1499999999999999</v>
      </c>
    </row>
    <row r="30" spans="2:29" ht="15.75" thickBot="1" x14ac:dyDescent="0.3">
      <c r="X30" s="32" t="s">
        <v>159</v>
      </c>
      <c r="Y30" s="33">
        <v>200</v>
      </c>
      <c r="Z30" s="33">
        <v>210</v>
      </c>
      <c r="AA30" s="33">
        <v>220</v>
      </c>
      <c r="AB30" s="33">
        <v>240</v>
      </c>
      <c r="AC30" s="34">
        <v>280</v>
      </c>
    </row>
    <row r="31" spans="2:29" ht="15.75" thickBot="1" x14ac:dyDescent="0.3">
      <c r="X31" s="16"/>
      <c r="Y31" s="25"/>
      <c r="Z31" s="25"/>
      <c r="AA31" s="25"/>
      <c r="AB31" s="25"/>
      <c r="AC31" s="25"/>
    </row>
    <row r="32" spans="2:29" ht="35.25" customHeight="1" thickBot="1" x14ac:dyDescent="0.3">
      <c r="T32" s="257" t="s">
        <v>161</v>
      </c>
      <c r="U32" s="258"/>
      <c r="V32" s="259"/>
      <c r="X32" s="70"/>
    </row>
    <row r="33" spans="20:37" ht="35.25" customHeight="1" thickBot="1" x14ac:dyDescent="0.3">
      <c r="T33" s="62"/>
      <c r="U33" s="63">
        <v>1</v>
      </c>
      <c r="V33" s="64"/>
      <c r="W33" s="9">
        <f>V32</f>
        <v>0</v>
      </c>
    </row>
    <row r="34" spans="20:37" ht="15.75" thickBot="1" x14ac:dyDescent="0.3">
      <c r="T34" s="22" t="s">
        <v>0</v>
      </c>
      <c r="U34" s="65">
        <v>1</v>
      </c>
      <c r="V34" s="41">
        <v>110</v>
      </c>
      <c r="W34" s="9">
        <f t="shared" ref="W34:W44" si="0">V33</f>
        <v>0</v>
      </c>
    </row>
    <row r="35" spans="20:37" x14ac:dyDescent="0.25">
      <c r="T35" s="23" t="s">
        <v>1</v>
      </c>
      <c r="U35" s="65">
        <v>100000</v>
      </c>
      <c r="V35" s="42">
        <v>105</v>
      </c>
      <c r="W35" s="9">
        <f t="shared" si="0"/>
        <v>110</v>
      </c>
    </row>
    <row r="36" spans="20:37" x14ac:dyDescent="0.25">
      <c r="T36" s="23" t="s">
        <v>2</v>
      </c>
      <c r="U36" s="66">
        <v>200000</v>
      </c>
      <c r="V36" s="42">
        <v>103</v>
      </c>
      <c r="W36" s="9">
        <f t="shared" si="0"/>
        <v>105</v>
      </c>
    </row>
    <row r="37" spans="20:37" x14ac:dyDescent="0.25">
      <c r="T37" s="23" t="s">
        <v>3</v>
      </c>
      <c r="U37" s="66">
        <v>300000</v>
      </c>
      <c r="V37" s="42">
        <v>101</v>
      </c>
      <c r="W37" s="9">
        <f t="shared" si="0"/>
        <v>103</v>
      </c>
    </row>
    <row r="38" spans="20:37" x14ac:dyDescent="0.25">
      <c r="T38" s="23" t="s">
        <v>4</v>
      </c>
      <c r="U38" s="66">
        <v>400000</v>
      </c>
      <c r="V38" s="42">
        <v>99</v>
      </c>
      <c r="W38" s="9">
        <f t="shared" si="0"/>
        <v>101</v>
      </c>
    </row>
    <row r="39" spans="20:37" x14ac:dyDescent="0.25">
      <c r="T39" s="23" t="s">
        <v>5</v>
      </c>
      <c r="U39" s="66">
        <v>500000</v>
      </c>
      <c r="V39" s="42">
        <v>97</v>
      </c>
      <c r="W39" s="9">
        <f t="shared" si="0"/>
        <v>99</v>
      </c>
    </row>
    <row r="40" spans="20:37" x14ac:dyDescent="0.25">
      <c r="T40" s="23" t="s">
        <v>6</v>
      </c>
      <c r="U40" s="66">
        <v>600000</v>
      </c>
      <c r="V40" s="42">
        <v>95</v>
      </c>
      <c r="W40" s="9">
        <f t="shared" si="0"/>
        <v>97</v>
      </c>
    </row>
    <row r="41" spans="20:37" x14ac:dyDescent="0.25">
      <c r="T41" s="23" t="s">
        <v>7</v>
      </c>
      <c r="U41" s="66">
        <v>700000</v>
      </c>
      <c r="V41" s="42">
        <v>93</v>
      </c>
      <c r="W41" s="9">
        <f t="shared" si="0"/>
        <v>95</v>
      </c>
    </row>
    <row r="42" spans="20:37" x14ac:dyDescent="0.25">
      <c r="T42" s="23" t="s">
        <v>8</v>
      </c>
      <c r="U42" s="66">
        <v>800000</v>
      </c>
      <c r="V42" s="42">
        <v>91</v>
      </c>
      <c r="W42" s="9">
        <f t="shared" si="0"/>
        <v>93</v>
      </c>
    </row>
    <row r="43" spans="20:37" x14ac:dyDescent="0.25">
      <c r="T43" s="23" t="s">
        <v>9</v>
      </c>
      <c r="U43" s="66">
        <v>900000</v>
      </c>
      <c r="V43" s="42">
        <v>89</v>
      </c>
      <c r="W43" s="9">
        <f t="shared" si="0"/>
        <v>91</v>
      </c>
    </row>
    <row r="44" spans="20:37" x14ac:dyDescent="0.25">
      <c r="T44" s="23" t="s">
        <v>10</v>
      </c>
      <c r="U44" s="66">
        <v>1000000</v>
      </c>
      <c r="V44" s="42">
        <v>76</v>
      </c>
      <c r="W44" s="9">
        <f t="shared" si="0"/>
        <v>89</v>
      </c>
    </row>
    <row r="45" spans="20:37" ht="15.75" thickBot="1" x14ac:dyDescent="0.3">
      <c r="T45" s="24" t="s">
        <v>11</v>
      </c>
      <c r="U45" s="66">
        <v>3000000</v>
      </c>
      <c r="V45" s="43">
        <v>70</v>
      </c>
      <c r="W45" s="9">
        <v>70</v>
      </c>
    </row>
    <row r="46" spans="20:37" ht="15.75" thickBot="1" x14ac:dyDescent="0.3">
      <c r="U46" s="67">
        <v>100000000</v>
      </c>
      <c r="W46" s="9">
        <v>70</v>
      </c>
    </row>
    <row r="47" spans="20:37" ht="75.75" thickBot="1" x14ac:dyDescent="0.3">
      <c r="U47" s="61">
        <v>1000000000000000</v>
      </c>
      <c r="AE47" s="48" t="s">
        <v>133</v>
      </c>
      <c r="AF47" s="260" t="s">
        <v>134</v>
      </c>
      <c r="AG47" s="260"/>
      <c r="AH47" s="260"/>
      <c r="AI47" s="260"/>
      <c r="AJ47" s="46" t="s">
        <v>166</v>
      </c>
      <c r="AK47" s="47" t="s">
        <v>167</v>
      </c>
    </row>
    <row r="48" spans="20:37" ht="105.75" customHeight="1" thickTop="1" x14ac:dyDescent="0.25">
      <c r="AE48" s="49" t="s">
        <v>52</v>
      </c>
      <c r="AF48" s="261" t="s">
        <v>138</v>
      </c>
      <c r="AG48" s="261"/>
      <c r="AH48" s="261"/>
      <c r="AI48" s="261"/>
      <c r="AJ48" s="44">
        <v>60</v>
      </c>
      <c r="AK48" s="45">
        <f>AJ48/100</f>
        <v>0.6</v>
      </c>
    </row>
    <row r="49" spans="31:37" ht="67.5" customHeight="1" x14ac:dyDescent="0.25">
      <c r="AE49" s="50" t="s">
        <v>135</v>
      </c>
      <c r="AF49" s="262" t="s">
        <v>139</v>
      </c>
      <c r="AG49" s="262"/>
      <c r="AH49" s="262"/>
      <c r="AI49" s="262"/>
      <c r="AJ49" s="4">
        <v>22</v>
      </c>
      <c r="AK49" s="5">
        <f t="shared" ref="AK49:AK51" si="1">AJ49/100</f>
        <v>0.22</v>
      </c>
    </row>
    <row r="50" spans="31:37" ht="48.75" customHeight="1" x14ac:dyDescent="0.25">
      <c r="AE50" s="50" t="s">
        <v>136</v>
      </c>
      <c r="AF50" s="262" t="s">
        <v>140</v>
      </c>
      <c r="AG50" s="262"/>
      <c r="AH50" s="262"/>
      <c r="AI50" s="262"/>
      <c r="AJ50" s="4">
        <v>12</v>
      </c>
      <c r="AK50" s="5">
        <f t="shared" si="1"/>
        <v>0.12</v>
      </c>
    </row>
    <row r="51" spans="31:37" ht="33" customHeight="1" thickBot="1" x14ac:dyDescent="0.3">
      <c r="AE51" s="51" t="s">
        <v>137</v>
      </c>
      <c r="AF51" s="255" t="s">
        <v>141</v>
      </c>
      <c r="AG51" s="255"/>
      <c r="AH51" s="255"/>
      <c r="AI51" s="255"/>
      <c r="AJ51" s="6">
        <v>6</v>
      </c>
      <c r="AK51" s="7">
        <f t="shared" si="1"/>
        <v>0.06</v>
      </c>
    </row>
  </sheetData>
  <sheetProtection algorithmName="SHA-512" hashValue="DRoZGT3FzVxEe9H3k1/3G28DA7i3OWH3pxxwJnBUPLIinx7XYg7BASaPpvluz83Q+Mt8h9chQnJc9upGJ5PRRg==" saltValue="eGRjd6lexe7f+6Y25RGb/w==" spinCount="100000" sheet="1" objects="1" scenarios="1" selectLockedCells="1" selectUnlockedCells="1"/>
  <mergeCells count="8">
    <mergeCell ref="A2:D2"/>
    <mergeCell ref="AF51:AI51"/>
    <mergeCell ref="B5:C5"/>
    <mergeCell ref="T32:V32"/>
    <mergeCell ref="AF47:AI47"/>
    <mergeCell ref="AF48:AI48"/>
    <mergeCell ref="AF49:AI49"/>
    <mergeCell ref="AF50:AI50"/>
  </mergeCell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24138C-8DDD-449C-816F-A5C8C4916E4B}">
  <sheetPr codeName="Лист5">
    <tabColor rgb="FF92D050"/>
  </sheetPr>
  <dimension ref="A2:W98"/>
  <sheetViews>
    <sheetView topLeftCell="A46" zoomScale="115" zoomScaleNormal="115" workbookViewId="0">
      <selection activeCell="G15" sqref="G15"/>
    </sheetView>
  </sheetViews>
  <sheetFormatPr defaultRowHeight="15" x14ac:dyDescent="0.25"/>
  <cols>
    <col min="1" max="1" width="10.85546875" style="9" customWidth="1"/>
    <col min="2" max="2" width="42" style="9" customWidth="1"/>
    <col min="3" max="3" width="19" style="9" customWidth="1"/>
    <col min="4" max="4" width="13.5703125" style="9" customWidth="1"/>
    <col min="5" max="5" width="9.140625" style="9"/>
    <col min="6" max="6" width="8" style="9" customWidth="1"/>
    <col min="7" max="7" width="13" style="9" customWidth="1"/>
    <col min="8" max="8" width="5.5703125" style="9" customWidth="1"/>
    <col min="9" max="9" width="10.28515625" style="9" customWidth="1"/>
    <col min="10" max="10" width="14" style="9" customWidth="1"/>
    <col min="11" max="16" width="9.140625" style="9"/>
    <col min="17" max="17" width="19.140625" style="9" customWidth="1"/>
    <col min="18" max="20" width="9.140625" style="9"/>
    <col min="21" max="21" width="50.85546875" style="9" customWidth="1"/>
    <col min="22" max="22" width="20.5703125" style="9" customWidth="1"/>
    <col min="23" max="23" width="17.28515625" style="9" customWidth="1"/>
    <col min="24" max="16384" width="9.140625" style="9"/>
  </cols>
  <sheetData>
    <row r="2" spans="1:22" ht="18.75" customHeight="1" x14ac:dyDescent="0.3">
      <c r="A2" s="254" t="s">
        <v>193</v>
      </c>
      <c r="B2" s="254"/>
      <c r="C2" s="254"/>
      <c r="D2" s="254"/>
      <c r="E2" s="19"/>
    </row>
    <row r="5" spans="1:22" ht="33.75" customHeight="1" x14ac:dyDescent="0.25">
      <c r="A5" s="104" t="s">
        <v>143</v>
      </c>
      <c r="B5" s="256" t="str">
        <f>'1. Входни данни'!C7</f>
        <v>"Сграда със смесено предназначение", УПИ …....., кв. …......., гр. …................</v>
      </c>
      <c r="C5" s="256"/>
      <c r="D5" s="256"/>
    </row>
    <row r="7" spans="1:22" x14ac:dyDescent="0.25">
      <c r="A7" s="77"/>
      <c r="I7" s="78" t="s">
        <v>173</v>
      </c>
      <c r="J7" s="79">
        <f>'Междинни резултати 1'!C20</f>
        <v>12063.433535999999</v>
      </c>
    </row>
    <row r="8" spans="1:22" ht="19.5" customHeight="1" thickBot="1" x14ac:dyDescent="0.35">
      <c r="A8" s="277" t="s">
        <v>174</v>
      </c>
      <c r="B8" s="277"/>
      <c r="C8" s="277"/>
      <c r="D8" s="277"/>
      <c r="E8" s="80"/>
    </row>
    <row r="9" spans="1:22" ht="30" thickBot="1" x14ac:dyDescent="0.3">
      <c r="A9" s="81" t="s">
        <v>12</v>
      </c>
      <c r="B9" s="266" t="s">
        <v>175</v>
      </c>
      <c r="C9" s="267"/>
      <c r="D9" s="82" t="s">
        <v>176</v>
      </c>
      <c r="E9" s="83"/>
      <c r="N9" s="68"/>
      <c r="O9" s="68"/>
      <c r="P9" s="68"/>
      <c r="Q9" s="68"/>
    </row>
    <row r="10" spans="1:22" ht="15.75" thickTop="1" x14ac:dyDescent="0.25">
      <c r="A10" s="84">
        <v>1</v>
      </c>
      <c r="B10" s="275" t="s">
        <v>177</v>
      </c>
      <c r="C10" s="276"/>
      <c r="D10" s="85">
        <f>$J$7*(G10/100)</f>
        <v>3076.1755516799999</v>
      </c>
      <c r="E10" s="71"/>
      <c r="F10" s="16"/>
      <c r="G10" s="9">
        <v>25.5</v>
      </c>
      <c r="H10" s="9" t="s">
        <v>165</v>
      </c>
      <c r="N10" s="68"/>
      <c r="O10" s="68"/>
      <c r="P10" s="68"/>
      <c r="Q10" s="68"/>
    </row>
    <row r="11" spans="1:22" x14ac:dyDescent="0.25">
      <c r="A11" s="86">
        <v>2</v>
      </c>
      <c r="B11" s="268" t="s">
        <v>178</v>
      </c>
      <c r="C11" s="269"/>
      <c r="D11" s="85">
        <f>$J$7*(G11/100)</f>
        <v>5126.9592527999994</v>
      </c>
      <c r="E11" s="71"/>
      <c r="F11" s="16"/>
      <c r="G11" s="9">
        <v>42.5</v>
      </c>
      <c r="H11" s="9" t="s">
        <v>165</v>
      </c>
      <c r="N11" s="68"/>
      <c r="O11" s="68"/>
      <c r="P11" s="68"/>
      <c r="Q11" s="68"/>
    </row>
    <row r="12" spans="1:22" x14ac:dyDescent="0.25">
      <c r="A12" s="86">
        <v>3</v>
      </c>
      <c r="B12" s="268" t="s">
        <v>179</v>
      </c>
      <c r="C12" s="269"/>
      <c r="D12" s="85">
        <f>$J$7*(G12/100)</f>
        <v>512.69592527999998</v>
      </c>
      <c r="E12" s="71"/>
      <c r="F12" s="16"/>
      <c r="G12" s="9">
        <v>4.25</v>
      </c>
      <c r="H12" s="9" t="s">
        <v>165</v>
      </c>
      <c r="N12" s="68"/>
      <c r="O12" s="68"/>
      <c r="P12" s="68"/>
      <c r="Q12" s="68"/>
    </row>
    <row r="13" spans="1:22" x14ac:dyDescent="0.25">
      <c r="A13" s="86">
        <v>4</v>
      </c>
      <c r="B13" s="268" t="s">
        <v>180</v>
      </c>
      <c r="C13" s="269"/>
      <c r="D13" s="85">
        <f>$J$7*(G13/100)</f>
        <v>1538.0877758399999</v>
      </c>
      <c r="E13" s="71"/>
      <c r="F13" s="16"/>
      <c r="G13" s="9">
        <v>12.75</v>
      </c>
      <c r="H13" s="9" t="s">
        <v>165</v>
      </c>
      <c r="N13" s="68"/>
      <c r="O13" s="68"/>
      <c r="P13" s="68"/>
      <c r="Q13" s="68"/>
      <c r="V13" s="102"/>
    </row>
    <row r="14" spans="1:22" ht="15.75" thickBot="1" x14ac:dyDescent="0.3">
      <c r="A14" s="87">
        <v>5</v>
      </c>
      <c r="B14" s="270" t="s">
        <v>181</v>
      </c>
      <c r="C14" s="271"/>
      <c r="D14" s="85">
        <f>$J$7*(G14/100)*'1. Входни данни'!E18</f>
        <v>0</v>
      </c>
      <c r="E14" s="71"/>
      <c r="F14" s="16"/>
      <c r="G14" s="9">
        <v>15</v>
      </c>
      <c r="H14" s="9" t="s">
        <v>165</v>
      </c>
      <c r="N14" s="68"/>
      <c r="O14" s="68"/>
      <c r="P14" s="68"/>
      <c r="Q14" s="68"/>
    </row>
    <row r="15" spans="1:22" ht="15.75" thickBot="1" x14ac:dyDescent="0.3">
      <c r="A15" s="263" t="s">
        <v>182</v>
      </c>
      <c r="B15" s="264"/>
      <c r="C15" s="264"/>
      <c r="D15" s="88">
        <f>SUM(D10:D14)</f>
        <v>10253.918505600001</v>
      </c>
      <c r="E15" s="89"/>
      <c r="F15" s="90" t="s">
        <v>183</v>
      </c>
      <c r="G15" s="9">
        <f>SUM(G10:G14)</f>
        <v>100</v>
      </c>
      <c r="H15" s="9" t="s">
        <v>165</v>
      </c>
      <c r="N15" s="68"/>
      <c r="O15" s="68"/>
      <c r="P15" s="68"/>
      <c r="Q15" s="68"/>
    </row>
    <row r="16" spans="1:22" x14ac:dyDescent="0.25">
      <c r="A16" s="77"/>
      <c r="B16" s="17" t="s">
        <v>190</v>
      </c>
      <c r="C16" s="94">
        <f>D15/'1. Входни данни'!E12</f>
        <v>2.0507837011200003</v>
      </c>
      <c r="D16" s="9" t="s">
        <v>189</v>
      </c>
      <c r="E16" s="72"/>
      <c r="F16" s="90"/>
    </row>
    <row r="17" spans="1:15" ht="15.75" thickBot="1" x14ac:dyDescent="0.3">
      <c r="A17" s="77"/>
      <c r="B17" s="95" t="s">
        <v>191</v>
      </c>
      <c r="C17" s="96">
        <f>C16/1.958</f>
        <v>1.0473869770786519</v>
      </c>
      <c r="D17" s="9" t="s">
        <v>192</v>
      </c>
      <c r="E17" s="72"/>
      <c r="F17" s="90"/>
    </row>
    <row r="18" spans="1:15" x14ac:dyDescent="0.25">
      <c r="A18" s="77"/>
      <c r="B18" s="70"/>
      <c r="C18" s="70"/>
      <c r="D18" s="72"/>
      <c r="E18" s="72"/>
      <c r="F18" s="90"/>
    </row>
    <row r="19" spans="1:15" x14ac:dyDescent="0.25">
      <c r="A19" s="77"/>
      <c r="B19" s="70"/>
      <c r="C19" s="70"/>
      <c r="D19" s="72"/>
      <c r="E19" s="72"/>
      <c r="F19" s="90"/>
    </row>
    <row r="20" spans="1:15" x14ac:dyDescent="0.25">
      <c r="A20" s="77"/>
      <c r="B20" s="70"/>
      <c r="C20" s="70"/>
      <c r="D20" s="73"/>
      <c r="E20" s="73"/>
    </row>
    <row r="21" spans="1:15" ht="19.5" customHeight="1" thickBot="1" x14ac:dyDescent="0.35">
      <c r="A21" s="278" t="s">
        <v>184</v>
      </c>
      <c r="B21" s="278"/>
      <c r="C21" s="278"/>
      <c r="D21" s="278"/>
      <c r="E21" s="74"/>
    </row>
    <row r="22" spans="1:15" ht="30" thickBot="1" x14ac:dyDescent="0.3">
      <c r="A22" s="81" t="s">
        <v>12</v>
      </c>
      <c r="B22" s="266" t="s">
        <v>175</v>
      </c>
      <c r="C22" s="267"/>
      <c r="D22" s="82" t="s">
        <v>176</v>
      </c>
      <c r="E22" s="74"/>
    </row>
    <row r="23" spans="1:15" ht="15.75" thickTop="1" x14ac:dyDescent="0.25">
      <c r="A23" s="84">
        <v>1</v>
      </c>
      <c r="B23" s="275" t="s">
        <v>177</v>
      </c>
      <c r="C23" s="276"/>
      <c r="D23" s="85">
        <f>$J$7*(G23/100)</f>
        <v>2714.2725455999998</v>
      </c>
      <c r="E23" s="72"/>
      <c r="F23" s="16"/>
      <c r="G23" s="9">
        <v>22.5</v>
      </c>
      <c r="H23" s="9" t="s">
        <v>165</v>
      </c>
    </row>
    <row r="24" spans="1:15" x14ac:dyDescent="0.25">
      <c r="A24" s="86">
        <v>2</v>
      </c>
      <c r="B24" s="268" t="s">
        <v>178</v>
      </c>
      <c r="C24" s="269"/>
      <c r="D24" s="85">
        <f>$J$7*(G24/100)</f>
        <v>5880.9238487999992</v>
      </c>
      <c r="E24" s="73"/>
      <c r="F24" s="16"/>
      <c r="G24" s="9">
        <v>48.75</v>
      </c>
      <c r="H24" s="9" t="s">
        <v>165</v>
      </c>
    </row>
    <row r="25" spans="1:15" x14ac:dyDescent="0.25">
      <c r="A25" s="86">
        <v>3</v>
      </c>
      <c r="B25" s="268" t="s">
        <v>179</v>
      </c>
      <c r="C25" s="269"/>
      <c r="D25" s="85">
        <f>$J$7*(G25/100)</f>
        <v>452.37875759999991</v>
      </c>
      <c r="E25" s="74"/>
      <c r="F25" s="16"/>
      <c r="G25" s="9">
        <v>3.75</v>
      </c>
      <c r="H25" s="9" t="s">
        <v>165</v>
      </c>
    </row>
    <row r="26" spans="1:15" ht="15.75" thickBot="1" x14ac:dyDescent="0.3">
      <c r="A26" s="87">
        <v>4</v>
      </c>
      <c r="B26" s="270" t="s">
        <v>181</v>
      </c>
      <c r="C26" s="271"/>
      <c r="D26" s="85">
        <f>$J$7*(G26/100)*'1. Входни данни'!E18</f>
        <v>0</v>
      </c>
      <c r="E26" s="75"/>
      <c r="F26" s="16"/>
      <c r="G26" s="9">
        <v>15</v>
      </c>
      <c r="H26" s="9" t="s">
        <v>165</v>
      </c>
    </row>
    <row r="27" spans="1:15" ht="15.75" thickBot="1" x14ac:dyDescent="0.3">
      <c r="A27" s="263" t="s">
        <v>182</v>
      </c>
      <c r="B27" s="264"/>
      <c r="C27" s="264"/>
      <c r="D27" s="88">
        <f>SUM(D23:D26)</f>
        <v>9047.5751519999976</v>
      </c>
      <c r="E27" s="76"/>
      <c r="F27" s="90" t="s">
        <v>183</v>
      </c>
      <c r="G27" s="9">
        <f>SUM(G23:G26)</f>
        <v>90</v>
      </c>
      <c r="H27" s="9" t="s">
        <v>165</v>
      </c>
      <c r="K27" s="1"/>
      <c r="L27" s="1"/>
      <c r="M27" s="1"/>
      <c r="N27" s="1"/>
      <c r="O27" s="1"/>
    </row>
    <row r="28" spans="1:15" x14ac:dyDescent="0.25">
      <c r="A28" s="77"/>
      <c r="B28" s="17" t="s">
        <v>190</v>
      </c>
      <c r="C28" s="94">
        <f>D27/'1. Входни данни'!E12</f>
        <v>1.8095150303999996</v>
      </c>
      <c r="D28" s="9" t="s">
        <v>189</v>
      </c>
      <c r="E28" s="70"/>
      <c r="K28" s="25"/>
      <c r="L28" s="25"/>
      <c r="M28" s="25"/>
      <c r="N28" s="25"/>
      <c r="O28" s="25"/>
    </row>
    <row r="29" spans="1:15" ht="15.75" thickBot="1" x14ac:dyDescent="0.3">
      <c r="A29" s="77"/>
      <c r="B29" s="95" t="s">
        <v>191</v>
      </c>
      <c r="C29" s="96">
        <f>C28/1.958</f>
        <v>0.92416497977528067</v>
      </c>
      <c r="D29" s="9" t="s">
        <v>192</v>
      </c>
      <c r="E29" s="70"/>
      <c r="K29" s="25"/>
      <c r="L29" s="25"/>
      <c r="M29" s="25"/>
      <c r="N29" s="25"/>
      <c r="O29" s="25"/>
    </row>
    <row r="30" spans="1:15" x14ac:dyDescent="0.25">
      <c r="A30" s="70"/>
      <c r="B30" s="70"/>
      <c r="C30" s="76"/>
      <c r="D30" s="70"/>
      <c r="J30" s="16"/>
      <c r="K30" s="25"/>
      <c r="L30" s="25"/>
      <c r="M30" s="25"/>
      <c r="N30" s="25"/>
      <c r="O30" s="25"/>
    </row>
    <row r="31" spans="1:15" x14ac:dyDescent="0.25">
      <c r="A31" s="70"/>
      <c r="B31" s="70"/>
      <c r="C31" s="76"/>
      <c r="D31" s="70"/>
      <c r="J31" s="16"/>
      <c r="K31" s="25"/>
      <c r="L31" s="25"/>
      <c r="M31" s="25"/>
      <c r="N31" s="25"/>
      <c r="O31" s="25"/>
    </row>
    <row r="32" spans="1:15" x14ac:dyDescent="0.25">
      <c r="A32" s="70"/>
      <c r="B32" s="70"/>
      <c r="C32" s="70"/>
      <c r="D32" s="70"/>
    </row>
    <row r="33" spans="1:8" ht="19.5" customHeight="1" thickBot="1" x14ac:dyDescent="0.35">
      <c r="A33" s="273" t="s">
        <v>185</v>
      </c>
      <c r="B33" s="273"/>
      <c r="C33" s="273"/>
      <c r="D33" s="273"/>
      <c r="E33" s="74"/>
    </row>
    <row r="34" spans="1:8" ht="30" thickBot="1" x14ac:dyDescent="0.3">
      <c r="A34" s="81" t="s">
        <v>12</v>
      </c>
      <c r="B34" s="266" t="s">
        <v>175</v>
      </c>
      <c r="C34" s="267"/>
      <c r="D34" s="82" t="s">
        <v>176</v>
      </c>
      <c r="E34" s="74"/>
    </row>
    <row r="35" spans="1:8" ht="15.75" thickTop="1" x14ac:dyDescent="0.25">
      <c r="A35" s="84">
        <v>1</v>
      </c>
      <c r="B35" s="275" t="s">
        <v>177</v>
      </c>
      <c r="C35" s="276"/>
      <c r="D35" s="85">
        <f>$J$7*(G35/100)</f>
        <v>2593.6382102399998</v>
      </c>
      <c r="E35" s="72"/>
      <c r="F35" s="16"/>
      <c r="G35" s="9">
        <v>21.5</v>
      </c>
      <c r="H35" s="9" t="s">
        <v>165</v>
      </c>
    </row>
    <row r="36" spans="1:8" x14ac:dyDescent="0.25">
      <c r="A36" s="86">
        <v>2</v>
      </c>
      <c r="B36" s="268" t="s">
        <v>180</v>
      </c>
      <c r="C36" s="269"/>
      <c r="D36" s="85">
        <f>$J$7*(G36/100)</f>
        <v>7177.7429539199993</v>
      </c>
      <c r="E36" s="73"/>
      <c r="F36" s="16"/>
      <c r="G36" s="9">
        <v>59.5</v>
      </c>
      <c r="H36" s="9" t="s">
        <v>165</v>
      </c>
    </row>
    <row r="37" spans="1:8" x14ac:dyDescent="0.25">
      <c r="A37" s="86">
        <v>3</v>
      </c>
      <c r="B37" s="268" t="s">
        <v>179</v>
      </c>
      <c r="C37" s="269"/>
      <c r="D37" s="85">
        <f>$J$7*(G37/100)</f>
        <v>482.53734143999998</v>
      </c>
      <c r="E37" s="74"/>
      <c r="F37" s="16"/>
      <c r="G37" s="9">
        <v>4</v>
      </c>
      <c r="H37" s="9" t="s">
        <v>165</v>
      </c>
    </row>
    <row r="38" spans="1:8" ht="15.75" customHeight="1" thickBot="1" x14ac:dyDescent="0.3">
      <c r="A38" s="87">
        <v>4</v>
      </c>
      <c r="B38" s="270" t="s">
        <v>181</v>
      </c>
      <c r="C38" s="271"/>
      <c r="D38" s="85">
        <f>$J$7*(G38/100)*'1. Входни данни'!E18</f>
        <v>0</v>
      </c>
      <c r="E38" s="75"/>
      <c r="F38" s="16"/>
      <c r="G38" s="9">
        <v>15</v>
      </c>
      <c r="H38" s="9" t="s">
        <v>165</v>
      </c>
    </row>
    <row r="39" spans="1:8" ht="15.75" thickBot="1" x14ac:dyDescent="0.3">
      <c r="A39" s="263" t="s">
        <v>182</v>
      </c>
      <c r="B39" s="264"/>
      <c r="C39" s="264"/>
      <c r="D39" s="88">
        <f>SUM(D35:D38)</f>
        <v>10253.918505599999</v>
      </c>
      <c r="E39" s="76"/>
      <c r="F39" s="90" t="s">
        <v>183</v>
      </c>
      <c r="G39" s="9">
        <f>SUM(G35:G38)</f>
        <v>100</v>
      </c>
      <c r="H39" s="9" t="s">
        <v>165</v>
      </c>
    </row>
    <row r="40" spans="1:8" x14ac:dyDescent="0.25">
      <c r="A40" s="70"/>
      <c r="B40" s="17" t="s">
        <v>190</v>
      </c>
      <c r="C40" s="94">
        <f>D39/'1. Входни данни'!E12</f>
        <v>2.0507837011199999</v>
      </c>
      <c r="D40" s="9" t="s">
        <v>189</v>
      </c>
    </row>
    <row r="41" spans="1:8" ht="15.75" thickBot="1" x14ac:dyDescent="0.3">
      <c r="A41" s="70"/>
      <c r="B41" s="95" t="s">
        <v>191</v>
      </c>
      <c r="C41" s="96">
        <f>C40/1.958</f>
        <v>1.0473869770786517</v>
      </c>
      <c r="D41" s="9" t="s">
        <v>192</v>
      </c>
    </row>
    <row r="42" spans="1:8" x14ac:dyDescent="0.25">
      <c r="A42" s="70"/>
      <c r="B42" s="16"/>
      <c r="C42" s="97"/>
    </row>
    <row r="43" spans="1:8" x14ac:dyDescent="0.25">
      <c r="A43" s="70"/>
      <c r="B43" s="70"/>
      <c r="C43" s="70"/>
      <c r="D43" s="70"/>
    </row>
    <row r="44" spans="1:8" x14ac:dyDescent="0.25">
      <c r="A44" s="70"/>
      <c r="B44" s="70"/>
      <c r="C44" s="70"/>
      <c r="D44" s="70"/>
    </row>
    <row r="45" spans="1:8" ht="19.5" thickBot="1" x14ac:dyDescent="0.35">
      <c r="A45" s="274" t="s">
        <v>186</v>
      </c>
      <c r="B45" s="274"/>
      <c r="C45" s="274"/>
      <c r="D45" s="274"/>
      <c r="E45" s="74"/>
    </row>
    <row r="46" spans="1:8" ht="30" thickBot="1" x14ac:dyDescent="0.3">
      <c r="A46" s="81" t="s">
        <v>12</v>
      </c>
      <c r="B46" s="266" t="s">
        <v>175</v>
      </c>
      <c r="C46" s="267"/>
      <c r="D46" s="82" t="s">
        <v>176</v>
      </c>
      <c r="E46" s="74"/>
    </row>
    <row r="47" spans="1:8" ht="15.75" thickTop="1" x14ac:dyDescent="0.25">
      <c r="A47" s="86">
        <v>1</v>
      </c>
      <c r="B47" s="268" t="s">
        <v>178</v>
      </c>
      <c r="C47" s="269"/>
      <c r="D47" s="85">
        <f>$J$7*(G47/100)</f>
        <v>8595.1963943999999</v>
      </c>
      <c r="E47" s="73"/>
      <c r="F47" s="16"/>
      <c r="G47" s="9">
        <v>71.25</v>
      </c>
      <c r="H47" s="9" t="s">
        <v>165</v>
      </c>
    </row>
    <row r="48" spans="1:8" x14ac:dyDescent="0.25">
      <c r="A48" s="86">
        <v>2</v>
      </c>
      <c r="B48" s="268" t="s">
        <v>179</v>
      </c>
      <c r="C48" s="269"/>
      <c r="D48" s="85">
        <f>$J$7*(G48/100)</f>
        <v>452.37875759999991</v>
      </c>
      <c r="E48" s="74"/>
      <c r="F48" s="16"/>
      <c r="G48" s="9">
        <v>3.75</v>
      </c>
      <c r="H48" s="9" t="s">
        <v>165</v>
      </c>
    </row>
    <row r="49" spans="1:8" ht="15.75" thickBot="1" x14ac:dyDescent="0.3">
      <c r="A49" s="87">
        <v>3</v>
      </c>
      <c r="B49" s="270" t="s">
        <v>181</v>
      </c>
      <c r="C49" s="271"/>
      <c r="D49" s="85">
        <f>$J$7*(G49/100)*'1. Входни данни'!E18</f>
        <v>0</v>
      </c>
      <c r="E49" s="75"/>
      <c r="F49" s="16"/>
      <c r="G49" s="9">
        <v>15</v>
      </c>
      <c r="H49" s="9" t="s">
        <v>165</v>
      </c>
    </row>
    <row r="50" spans="1:8" ht="15.75" thickBot="1" x14ac:dyDescent="0.3">
      <c r="A50" s="263" t="s">
        <v>182</v>
      </c>
      <c r="B50" s="264"/>
      <c r="C50" s="264"/>
      <c r="D50" s="88">
        <f>SUM(D47:D49)</f>
        <v>9047.5751519999994</v>
      </c>
      <c r="E50" s="76"/>
      <c r="F50" s="90" t="s">
        <v>183</v>
      </c>
      <c r="G50" s="9">
        <f>SUM(G47:G49)</f>
        <v>90</v>
      </c>
      <c r="H50" s="9" t="s">
        <v>165</v>
      </c>
    </row>
    <row r="51" spans="1:8" x14ac:dyDescent="0.25">
      <c r="A51" s="70"/>
      <c r="B51" s="17" t="s">
        <v>190</v>
      </c>
      <c r="C51" s="94">
        <f>D50/'1. Входни данни'!E12</f>
        <v>1.8095150303999998</v>
      </c>
      <c r="D51" s="9" t="s">
        <v>189</v>
      </c>
    </row>
    <row r="52" spans="1:8" ht="15.75" thickBot="1" x14ac:dyDescent="0.3">
      <c r="A52" s="70"/>
      <c r="B52" s="95" t="s">
        <v>191</v>
      </c>
      <c r="C52" s="96">
        <f>C51/1.958</f>
        <v>0.92416497977528078</v>
      </c>
      <c r="D52" s="9" t="s">
        <v>192</v>
      </c>
    </row>
    <row r="53" spans="1:8" x14ac:dyDescent="0.25">
      <c r="A53" s="70"/>
      <c r="B53" s="70"/>
      <c r="C53" s="70"/>
      <c r="D53" s="70"/>
    </row>
    <row r="54" spans="1:8" x14ac:dyDescent="0.25">
      <c r="A54" s="70"/>
      <c r="B54" s="70"/>
      <c r="C54" s="70"/>
      <c r="D54" s="70"/>
    </row>
    <row r="55" spans="1:8" x14ac:dyDescent="0.25">
      <c r="A55" s="70"/>
      <c r="B55" s="70"/>
      <c r="C55" s="70"/>
      <c r="D55" s="70"/>
    </row>
    <row r="56" spans="1:8" ht="19.5" thickBot="1" x14ac:dyDescent="0.35">
      <c r="A56" s="272" t="s">
        <v>187</v>
      </c>
      <c r="B56" s="272"/>
      <c r="C56" s="272"/>
      <c r="D56" s="272"/>
      <c r="E56" s="74"/>
    </row>
    <row r="57" spans="1:8" ht="30" thickBot="1" x14ac:dyDescent="0.3">
      <c r="A57" s="81" t="s">
        <v>12</v>
      </c>
      <c r="B57" s="266" t="s">
        <v>175</v>
      </c>
      <c r="C57" s="267"/>
      <c r="D57" s="82" t="s">
        <v>176</v>
      </c>
      <c r="E57" s="74"/>
    </row>
    <row r="58" spans="1:8" ht="15.75" thickTop="1" x14ac:dyDescent="0.25">
      <c r="A58" s="86">
        <v>1</v>
      </c>
      <c r="B58" s="268" t="s">
        <v>180</v>
      </c>
      <c r="C58" s="269"/>
      <c r="D58" s="85">
        <f>$J$7*(G58/100)</f>
        <v>9741.2225803199981</v>
      </c>
      <c r="E58" s="73"/>
      <c r="F58" s="16"/>
      <c r="G58" s="9">
        <v>80.75</v>
      </c>
      <c r="H58" s="9" t="s">
        <v>165</v>
      </c>
    </row>
    <row r="59" spans="1:8" x14ac:dyDescent="0.25">
      <c r="A59" s="86">
        <v>2</v>
      </c>
      <c r="B59" s="268" t="s">
        <v>179</v>
      </c>
      <c r="C59" s="269"/>
      <c r="D59" s="85">
        <f>$J$7*(G59/100)</f>
        <v>512.69592527999998</v>
      </c>
      <c r="E59" s="74"/>
      <c r="F59" s="16"/>
      <c r="G59" s="9">
        <v>4.25</v>
      </c>
      <c r="H59" s="9" t="s">
        <v>165</v>
      </c>
    </row>
    <row r="60" spans="1:8" ht="15.75" thickBot="1" x14ac:dyDescent="0.3">
      <c r="A60" s="87">
        <v>3</v>
      </c>
      <c r="B60" s="270" t="s">
        <v>181</v>
      </c>
      <c r="C60" s="271"/>
      <c r="D60" s="85">
        <f>$J$7*(G60/100)*'1. Входни данни'!E18</f>
        <v>0</v>
      </c>
      <c r="E60" s="75"/>
      <c r="F60" s="16"/>
      <c r="G60" s="9">
        <v>15</v>
      </c>
      <c r="H60" s="9" t="s">
        <v>165</v>
      </c>
    </row>
    <row r="61" spans="1:8" ht="15.75" thickBot="1" x14ac:dyDescent="0.3">
      <c r="A61" s="263" t="s">
        <v>182</v>
      </c>
      <c r="B61" s="264"/>
      <c r="C61" s="264"/>
      <c r="D61" s="88">
        <f>SUM(D58:D60)</f>
        <v>10253.918505599999</v>
      </c>
      <c r="E61" s="76"/>
      <c r="F61" s="90" t="s">
        <v>183</v>
      </c>
      <c r="G61" s="9">
        <f>SUM(G58:G60)</f>
        <v>100</v>
      </c>
      <c r="H61" s="9" t="s">
        <v>165</v>
      </c>
    </row>
    <row r="62" spans="1:8" x14ac:dyDescent="0.25">
      <c r="A62" s="70"/>
      <c r="B62" s="17" t="s">
        <v>190</v>
      </c>
      <c r="C62" s="94">
        <f>D61/'1. Входни данни'!E12</f>
        <v>2.0507837011199999</v>
      </c>
      <c r="D62" s="9" t="s">
        <v>189</v>
      </c>
    </row>
    <row r="63" spans="1:8" ht="15.75" thickBot="1" x14ac:dyDescent="0.3">
      <c r="A63" s="70"/>
      <c r="B63" s="95" t="s">
        <v>191</v>
      </c>
      <c r="C63" s="96">
        <f>C62/1.958</f>
        <v>1.0473869770786517</v>
      </c>
      <c r="D63" s="9" t="s">
        <v>192</v>
      </c>
    </row>
    <row r="64" spans="1:8" x14ac:dyDescent="0.25">
      <c r="A64" s="70"/>
      <c r="B64" s="16"/>
      <c r="C64" s="97"/>
    </row>
    <row r="65" spans="1:9" x14ac:dyDescent="0.25">
      <c r="A65" s="70"/>
      <c r="B65" s="16"/>
      <c r="C65" s="97"/>
    </row>
    <row r="66" spans="1:9" x14ac:dyDescent="0.25">
      <c r="A66" s="70"/>
      <c r="B66" s="70"/>
      <c r="C66" s="70"/>
      <c r="D66" s="70"/>
    </row>
    <row r="67" spans="1:9" ht="19.5" thickBot="1" x14ac:dyDescent="0.35">
      <c r="A67" s="265" t="s">
        <v>188</v>
      </c>
      <c r="B67" s="265"/>
      <c r="C67" s="265"/>
      <c r="D67" s="265"/>
      <c r="E67" s="74"/>
    </row>
    <row r="68" spans="1:9" ht="30" thickBot="1" x14ac:dyDescent="0.3">
      <c r="A68" s="81" t="s">
        <v>12</v>
      </c>
      <c r="B68" s="266" t="s">
        <v>175</v>
      </c>
      <c r="C68" s="267"/>
      <c r="D68" s="82" t="s">
        <v>176</v>
      </c>
      <c r="E68" s="74"/>
    </row>
    <row r="69" spans="1:9" ht="16.5" thickTop="1" thickBot="1" x14ac:dyDescent="0.3">
      <c r="A69" s="86">
        <v>1</v>
      </c>
      <c r="B69" s="268" t="s">
        <v>177</v>
      </c>
      <c r="C69" s="269"/>
      <c r="D69" s="85">
        <f>$J$7*(G69/100)</f>
        <v>3619.0300607999993</v>
      </c>
      <c r="E69" s="73"/>
      <c r="F69" s="16"/>
      <c r="G69" s="9">
        <v>30</v>
      </c>
      <c r="H69" s="9" t="s">
        <v>165</v>
      </c>
    </row>
    <row r="70" spans="1:9" ht="15.75" thickBot="1" x14ac:dyDescent="0.3">
      <c r="A70" s="263" t="s">
        <v>182</v>
      </c>
      <c r="B70" s="264"/>
      <c r="C70" s="264"/>
      <c r="D70" s="88">
        <f>SUM(D69:D69)</f>
        <v>3619.0300607999993</v>
      </c>
      <c r="E70" s="76"/>
      <c r="F70" s="90" t="s">
        <v>183</v>
      </c>
      <c r="G70" s="9">
        <f>SUM(G69:G69)</f>
        <v>30</v>
      </c>
      <c r="H70" s="9" t="s">
        <v>165</v>
      </c>
    </row>
    <row r="71" spans="1:9" x14ac:dyDescent="0.25">
      <c r="A71" s="70"/>
      <c r="B71" s="17" t="s">
        <v>190</v>
      </c>
      <c r="C71" s="94">
        <f>D70/'1. Входни данни'!E12</f>
        <v>0.72380601215999985</v>
      </c>
      <c r="D71" s="9" t="s">
        <v>189</v>
      </c>
    </row>
    <row r="72" spans="1:9" ht="15.75" thickBot="1" x14ac:dyDescent="0.3">
      <c r="A72" s="70"/>
      <c r="B72" s="95" t="s">
        <v>191</v>
      </c>
      <c r="C72" s="96">
        <f>C71/1.958</f>
        <v>0.36966599191011229</v>
      </c>
      <c r="D72" s="9" t="s">
        <v>192</v>
      </c>
    </row>
    <row r="73" spans="1:9" x14ac:dyDescent="0.25">
      <c r="A73" s="70"/>
      <c r="B73" s="70"/>
      <c r="C73" s="70"/>
      <c r="D73" s="70"/>
    </row>
    <row r="74" spans="1:9" x14ac:dyDescent="0.25">
      <c r="A74" s="70"/>
      <c r="B74" s="70"/>
      <c r="C74" s="70"/>
      <c r="D74" s="70"/>
    </row>
    <row r="75" spans="1:9" x14ac:dyDescent="0.25">
      <c r="A75" s="70"/>
      <c r="B75" s="70"/>
      <c r="C75" s="70"/>
      <c r="D75" s="70"/>
    </row>
    <row r="76" spans="1:9" x14ac:dyDescent="0.25">
      <c r="A76" s="70"/>
      <c r="B76" s="70"/>
      <c r="C76" s="70"/>
      <c r="D76" s="70"/>
    </row>
    <row r="77" spans="1:9" x14ac:dyDescent="0.25">
      <c r="A77" s="70"/>
      <c r="B77" s="70"/>
      <c r="C77" s="70"/>
      <c r="D77" s="70"/>
    </row>
    <row r="78" spans="1:9" x14ac:dyDescent="0.25">
      <c r="A78" s="70"/>
      <c r="B78" s="70"/>
      <c r="C78" s="70"/>
      <c r="D78" s="70"/>
      <c r="E78" s="68"/>
      <c r="F78" s="68"/>
      <c r="G78" s="68"/>
      <c r="H78" s="68"/>
      <c r="I78" s="68"/>
    </row>
    <row r="79" spans="1:9" ht="14.25" customHeight="1" x14ac:dyDescent="0.25">
      <c r="A79" s="70"/>
      <c r="B79" s="70"/>
      <c r="C79" s="70"/>
      <c r="D79" s="70"/>
      <c r="E79" s="68"/>
      <c r="F79" s="68"/>
      <c r="G79" s="68"/>
      <c r="H79" s="68"/>
      <c r="I79" s="68"/>
    </row>
    <row r="80" spans="1:9" x14ac:dyDescent="0.25">
      <c r="E80" s="70"/>
      <c r="F80" s="91"/>
      <c r="G80" s="91"/>
      <c r="H80" s="91"/>
      <c r="I80" s="70"/>
    </row>
    <row r="81" spans="5:23" x14ac:dyDescent="0.25">
      <c r="E81" s="70"/>
      <c r="F81" s="69"/>
      <c r="G81" s="69"/>
      <c r="H81" s="69"/>
      <c r="I81" s="70"/>
    </row>
    <row r="82" spans="5:23" x14ac:dyDescent="0.25">
      <c r="E82" s="70"/>
      <c r="F82" s="69"/>
      <c r="G82" s="69"/>
      <c r="H82" s="69"/>
      <c r="I82" s="70"/>
    </row>
    <row r="83" spans="5:23" x14ac:dyDescent="0.25">
      <c r="E83" s="70"/>
      <c r="F83" s="69"/>
      <c r="G83" s="69"/>
      <c r="H83" s="69"/>
      <c r="I83" s="70"/>
    </row>
    <row r="84" spans="5:23" x14ac:dyDescent="0.25">
      <c r="E84" s="70"/>
      <c r="F84" s="69"/>
      <c r="G84" s="69"/>
      <c r="H84" s="69"/>
      <c r="I84" s="70"/>
    </row>
    <row r="85" spans="5:23" x14ac:dyDescent="0.25">
      <c r="E85" s="70"/>
      <c r="F85" s="69"/>
      <c r="G85" s="69"/>
      <c r="H85" s="69"/>
      <c r="I85" s="70"/>
    </row>
    <row r="86" spans="5:23" x14ac:dyDescent="0.25">
      <c r="E86" s="70"/>
      <c r="F86" s="69"/>
      <c r="G86" s="69"/>
      <c r="H86" s="69"/>
      <c r="I86" s="70"/>
    </row>
    <row r="87" spans="5:23" x14ac:dyDescent="0.25">
      <c r="E87" s="70"/>
      <c r="F87" s="69"/>
      <c r="G87" s="69"/>
      <c r="H87" s="69"/>
      <c r="I87" s="70"/>
    </row>
    <row r="88" spans="5:23" x14ac:dyDescent="0.25">
      <c r="E88" s="70"/>
      <c r="F88" s="69"/>
      <c r="G88" s="69"/>
      <c r="H88" s="69"/>
      <c r="I88" s="70"/>
    </row>
    <row r="89" spans="5:23" x14ac:dyDescent="0.25">
      <c r="E89" s="70"/>
      <c r="F89" s="69"/>
      <c r="G89" s="69"/>
      <c r="H89" s="69"/>
      <c r="I89" s="70"/>
    </row>
    <row r="90" spans="5:23" x14ac:dyDescent="0.25">
      <c r="E90" s="70"/>
      <c r="F90" s="69"/>
      <c r="G90" s="69"/>
      <c r="H90" s="69"/>
      <c r="I90" s="70"/>
    </row>
    <row r="91" spans="5:23" x14ac:dyDescent="0.25">
      <c r="E91" s="70"/>
      <c r="F91" s="69"/>
      <c r="G91" s="69"/>
      <c r="H91" s="69"/>
      <c r="I91" s="70"/>
    </row>
    <row r="92" spans="5:23" x14ac:dyDescent="0.25">
      <c r="E92" s="70"/>
      <c r="F92" s="69"/>
      <c r="G92" s="69"/>
      <c r="H92" s="69"/>
      <c r="I92" s="70"/>
    </row>
    <row r="93" spans="5:23" ht="15.75" thickBot="1" x14ac:dyDescent="0.3">
      <c r="E93" s="70"/>
      <c r="F93" s="70"/>
      <c r="G93" s="70"/>
      <c r="H93" s="70"/>
      <c r="I93" s="70"/>
    </row>
    <row r="94" spans="5:23" ht="75.75" thickBot="1" x14ac:dyDescent="0.3">
      <c r="E94" s="16"/>
      <c r="F94" s="16"/>
      <c r="G94" s="16"/>
      <c r="H94" s="16"/>
      <c r="I94" s="16"/>
      <c r="Q94" s="48" t="s">
        <v>133</v>
      </c>
      <c r="R94" s="260" t="s">
        <v>134</v>
      </c>
      <c r="S94" s="260"/>
      <c r="T94" s="260"/>
      <c r="U94" s="260"/>
      <c r="V94" s="46" t="s">
        <v>166</v>
      </c>
      <c r="W94" s="47" t="s">
        <v>167</v>
      </c>
    </row>
    <row r="95" spans="5:23" ht="105.75" customHeight="1" thickTop="1" x14ac:dyDescent="0.25">
      <c r="E95" s="16"/>
      <c r="F95" s="16"/>
      <c r="G95" s="16"/>
      <c r="H95" s="16"/>
      <c r="I95" s="16"/>
      <c r="Q95" s="49" t="s">
        <v>52</v>
      </c>
      <c r="R95" s="261" t="s">
        <v>138</v>
      </c>
      <c r="S95" s="261"/>
      <c r="T95" s="261"/>
      <c r="U95" s="261"/>
      <c r="V95" s="44">
        <v>60</v>
      </c>
      <c r="W95" s="45">
        <f>V95/100</f>
        <v>0.6</v>
      </c>
    </row>
    <row r="96" spans="5:23" ht="67.5" customHeight="1" x14ac:dyDescent="0.25">
      <c r="Q96" s="50" t="s">
        <v>135</v>
      </c>
      <c r="R96" s="262" t="s">
        <v>139</v>
      </c>
      <c r="S96" s="262"/>
      <c r="T96" s="262"/>
      <c r="U96" s="262"/>
      <c r="V96" s="4">
        <v>22</v>
      </c>
      <c r="W96" s="5">
        <f t="shared" ref="W96:W98" si="0">V96/100</f>
        <v>0.22</v>
      </c>
    </row>
    <row r="97" spans="17:23" ht="48.75" customHeight="1" x14ac:dyDescent="0.25">
      <c r="Q97" s="50" t="s">
        <v>136</v>
      </c>
      <c r="R97" s="262" t="s">
        <v>140</v>
      </c>
      <c r="S97" s="262"/>
      <c r="T97" s="262"/>
      <c r="U97" s="262"/>
      <c r="V97" s="4">
        <v>12</v>
      </c>
      <c r="W97" s="5">
        <f t="shared" si="0"/>
        <v>0.12</v>
      </c>
    </row>
    <row r="98" spans="17:23" ht="33" customHeight="1" thickBot="1" x14ac:dyDescent="0.3">
      <c r="Q98" s="51" t="s">
        <v>137</v>
      </c>
      <c r="R98" s="255" t="s">
        <v>141</v>
      </c>
      <c r="S98" s="255"/>
      <c r="T98" s="255"/>
      <c r="U98" s="255"/>
      <c r="V98" s="6">
        <v>6</v>
      </c>
      <c r="W98" s="7">
        <f t="shared" si="0"/>
        <v>0.06</v>
      </c>
    </row>
  </sheetData>
  <sheetProtection algorithmName="SHA-512" hashValue="ZAFNqPy1Z3XA3lrTvcZal2Ico7jdV2n8Zhemp0JI8lALAevC6V/W7gbqYWRnJ9izeElTHvmZ6oNnn/ZqPXeqkg==" saltValue="6NPmd4uHlZ9rCFHlUbpJ8g==" spinCount="100000" sheet="1" objects="1" scenarios="1" selectLockedCells="1" selectUnlockedCells="1"/>
  <mergeCells count="45">
    <mergeCell ref="R97:U97"/>
    <mergeCell ref="R98:U98"/>
    <mergeCell ref="R94:U94"/>
    <mergeCell ref="R95:U95"/>
    <mergeCell ref="R96:U96"/>
    <mergeCell ref="B26:C26"/>
    <mergeCell ref="A27:C27"/>
    <mergeCell ref="A8:D8"/>
    <mergeCell ref="A21:D21"/>
    <mergeCell ref="B22:C22"/>
    <mergeCell ref="B23:C23"/>
    <mergeCell ref="B24:C24"/>
    <mergeCell ref="B25:C25"/>
    <mergeCell ref="B9:C9"/>
    <mergeCell ref="B10:C10"/>
    <mergeCell ref="B11:C11"/>
    <mergeCell ref="B12:C12"/>
    <mergeCell ref="B13:C13"/>
    <mergeCell ref="B14:C14"/>
    <mergeCell ref="A15:C15"/>
    <mergeCell ref="A39:C39"/>
    <mergeCell ref="A33:D33"/>
    <mergeCell ref="A45:D45"/>
    <mergeCell ref="B46:C46"/>
    <mergeCell ref="B34:C34"/>
    <mergeCell ref="B35:C35"/>
    <mergeCell ref="B36:C36"/>
    <mergeCell ref="B37:C37"/>
    <mergeCell ref="B38:C38"/>
    <mergeCell ref="A70:C70"/>
    <mergeCell ref="B5:D5"/>
    <mergeCell ref="A2:D2"/>
    <mergeCell ref="A67:D67"/>
    <mergeCell ref="B68:C68"/>
    <mergeCell ref="B69:C69"/>
    <mergeCell ref="B57:C57"/>
    <mergeCell ref="B58:C58"/>
    <mergeCell ref="B59:C59"/>
    <mergeCell ref="B60:C60"/>
    <mergeCell ref="A61:C61"/>
    <mergeCell ref="B47:C47"/>
    <mergeCell ref="B48:C48"/>
    <mergeCell ref="B49:C49"/>
    <mergeCell ref="A50:C50"/>
    <mergeCell ref="A56:D56"/>
  </mergeCells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6D0D36-8517-43DF-818F-853BECC5261F}">
  <sheetPr codeName="Лист6">
    <tabColor rgb="FF92D050"/>
  </sheetPr>
  <dimension ref="A2:T105"/>
  <sheetViews>
    <sheetView zoomScale="70" zoomScaleNormal="70" workbookViewId="0">
      <selection activeCell="L17" sqref="L17"/>
    </sheetView>
  </sheetViews>
  <sheetFormatPr defaultRowHeight="15" x14ac:dyDescent="0.25"/>
  <cols>
    <col min="1" max="1" width="5.7109375" style="9" customWidth="1"/>
    <col min="2" max="2" width="10.42578125" style="9" customWidth="1"/>
    <col min="3" max="3" width="38.85546875" style="9" customWidth="1"/>
    <col min="4" max="4" width="15.85546875" style="9" customWidth="1"/>
    <col min="5" max="5" width="20.7109375" style="9" customWidth="1"/>
    <col min="6" max="16384" width="9.140625" style="9"/>
  </cols>
  <sheetData>
    <row r="2" spans="1:20" ht="25.5" x14ac:dyDescent="0.35">
      <c r="B2" s="290" t="s">
        <v>195</v>
      </c>
      <c r="C2" s="290"/>
      <c r="D2" s="290"/>
      <c r="E2" s="290"/>
    </row>
    <row r="4" spans="1:20" ht="30" customHeight="1" x14ac:dyDescent="0.25">
      <c r="D4" s="281" t="s">
        <v>196</v>
      </c>
      <c r="E4" s="281"/>
    </row>
    <row r="5" spans="1:20" ht="30" customHeight="1" x14ac:dyDescent="0.25">
      <c r="D5" s="124"/>
      <c r="E5" s="124"/>
    </row>
    <row r="6" spans="1:20" ht="15.75" customHeight="1" x14ac:dyDescent="0.25">
      <c r="B6" s="283" t="s">
        <v>143</v>
      </c>
      <c r="C6" s="282" t="str">
        <f>'1. Входни данни'!C7</f>
        <v>"Сграда със смесено предназначение", УПИ …....., кв. …......., гр. …................</v>
      </c>
      <c r="D6" s="282"/>
      <c r="E6" s="282"/>
    </row>
    <row r="7" spans="1:20" x14ac:dyDescent="0.25">
      <c r="B7" s="283"/>
      <c r="C7" s="282"/>
      <c r="D7" s="282"/>
      <c r="E7" s="282"/>
      <c r="F7" s="70"/>
    </row>
    <row r="8" spans="1:20" x14ac:dyDescent="0.25">
      <c r="B8" s="124"/>
      <c r="F8" s="70"/>
    </row>
    <row r="9" spans="1:20" x14ac:dyDescent="0.25">
      <c r="B9" s="284" t="s">
        <v>236</v>
      </c>
      <c r="C9" s="284"/>
      <c r="D9" s="284"/>
      <c r="E9" s="284"/>
      <c r="F9" s="70"/>
      <c r="M9" s="68"/>
      <c r="N9" s="68"/>
      <c r="O9" s="68"/>
      <c r="P9" s="68"/>
      <c r="Q9" s="68"/>
      <c r="R9" s="68"/>
      <c r="S9" s="68"/>
      <c r="T9" s="68"/>
    </row>
    <row r="10" spans="1:20" x14ac:dyDescent="0.25">
      <c r="B10" s="284"/>
      <c r="C10" s="284"/>
      <c r="D10" s="284"/>
      <c r="E10" s="284"/>
      <c r="F10" s="70"/>
      <c r="M10" s="68"/>
      <c r="N10" s="68"/>
      <c r="O10" s="68"/>
      <c r="P10" s="68"/>
      <c r="Q10" s="68"/>
      <c r="R10" s="68"/>
      <c r="S10" s="68"/>
      <c r="T10" s="68"/>
    </row>
    <row r="11" spans="1:20" x14ac:dyDescent="0.25">
      <c r="B11" s="123"/>
      <c r="C11" s="123"/>
      <c r="D11" s="123"/>
      <c r="E11" s="123"/>
      <c r="F11" s="70"/>
      <c r="M11" s="68"/>
      <c r="N11" s="68"/>
      <c r="O11" s="68"/>
      <c r="P11" s="68"/>
      <c r="Q11" s="68"/>
      <c r="R11" s="68"/>
      <c r="S11" s="68"/>
      <c r="T11" s="68"/>
    </row>
    <row r="12" spans="1:20" x14ac:dyDescent="0.25">
      <c r="A12" s="201"/>
      <c r="B12" s="203"/>
      <c r="C12" s="203"/>
      <c r="D12" s="203"/>
      <c r="E12" s="203"/>
      <c r="F12" s="202"/>
      <c r="G12" s="201"/>
      <c r="H12" s="201"/>
      <c r="M12" s="68"/>
      <c r="N12" s="68"/>
      <c r="O12" s="68"/>
      <c r="P12" s="68"/>
      <c r="Q12" s="68"/>
      <c r="R12" s="68"/>
      <c r="S12" s="68"/>
      <c r="T12" s="68"/>
    </row>
    <row r="13" spans="1:20" ht="119.25" customHeight="1" x14ac:dyDescent="0.25">
      <c r="A13" s="208" t="s">
        <v>52</v>
      </c>
      <c r="B13" s="285" t="s">
        <v>227</v>
      </c>
      <c r="C13" s="285"/>
      <c r="D13" s="285"/>
      <c r="E13" s="285"/>
      <c r="F13" s="279" t="s">
        <v>197</v>
      </c>
      <c r="G13" s="279"/>
      <c r="H13" s="279"/>
      <c r="M13" s="68"/>
      <c r="N13" s="68"/>
      <c r="O13" s="68"/>
      <c r="P13" s="68"/>
      <c r="Q13" s="68"/>
      <c r="R13" s="68"/>
      <c r="S13" s="68"/>
      <c r="T13" s="68"/>
    </row>
    <row r="14" spans="1:20" ht="62.25" customHeight="1" x14ac:dyDescent="0.25">
      <c r="A14" s="208" t="s">
        <v>135</v>
      </c>
      <c r="B14" s="285" t="s">
        <v>228</v>
      </c>
      <c r="C14" s="285"/>
      <c r="D14" s="285"/>
      <c r="E14" s="285"/>
      <c r="F14" s="279"/>
      <c r="G14" s="279"/>
      <c r="H14" s="279"/>
      <c r="M14" s="68"/>
      <c r="N14" s="68"/>
      <c r="O14" s="68"/>
      <c r="P14" s="68"/>
      <c r="Q14" s="68"/>
      <c r="R14" s="68"/>
      <c r="S14" s="68"/>
      <c r="T14" s="68"/>
    </row>
    <row r="15" spans="1:20" ht="36" customHeight="1" x14ac:dyDescent="0.25">
      <c r="A15" s="208" t="s">
        <v>136</v>
      </c>
      <c r="B15" s="285" t="s">
        <v>140</v>
      </c>
      <c r="C15" s="285"/>
      <c r="D15" s="285"/>
      <c r="E15" s="285"/>
      <c r="F15" s="279"/>
      <c r="G15" s="279"/>
      <c r="H15" s="279"/>
    </row>
    <row r="16" spans="1:20" ht="18" customHeight="1" x14ac:dyDescent="0.25">
      <c r="A16" s="208" t="s">
        <v>137</v>
      </c>
      <c r="B16" s="285" t="s">
        <v>141</v>
      </c>
      <c r="C16" s="285"/>
      <c r="D16" s="285"/>
      <c r="E16" s="285"/>
      <c r="F16" s="279"/>
      <c r="G16" s="279"/>
      <c r="H16" s="279"/>
    </row>
    <row r="17" spans="1:11" x14ac:dyDescent="0.25">
      <c r="A17" s="202"/>
      <c r="B17" s="204"/>
      <c r="C17" s="201"/>
      <c r="D17" s="201"/>
      <c r="E17" s="201"/>
      <c r="F17" s="202"/>
      <c r="G17" s="201"/>
      <c r="H17" s="201"/>
    </row>
    <row r="18" spans="1:11" x14ac:dyDescent="0.25">
      <c r="A18" s="16"/>
      <c r="B18" s="124"/>
      <c r="F18" s="70"/>
    </row>
    <row r="19" spans="1:11" x14ac:dyDescent="0.25">
      <c r="A19" s="174"/>
      <c r="B19" s="176"/>
      <c r="C19" s="175"/>
      <c r="D19" s="175"/>
      <c r="E19" s="175"/>
      <c r="F19" s="174"/>
      <c r="G19" s="175"/>
      <c r="H19" s="175"/>
    </row>
    <row r="20" spans="1:11" x14ac:dyDescent="0.25">
      <c r="A20" s="174"/>
      <c r="B20" s="173"/>
      <c r="C20" s="68"/>
      <c r="D20" s="68"/>
      <c r="E20" s="68"/>
      <c r="F20" s="174"/>
      <c r="G20" s="175"/>
      <c r="H20" s="175"/>
    </row>
    <row r="21" spans="1:11" x14ac:dyDescent="0.25">
      <c r="A21" s="175"/>
      <c r="B21" s="280" t="s">
        <v>229</v>
      </c>
      <c r="C21" s="280"/>
      <c r="D21" s="280"/>
      <c r="E21" s="280"/>
      <c r="F21" s="286" t="s">
        <v>226</v>
      </c>
      <c r="G21" s="286"/>
      <c r="H21" s="286"/>
    </row>
    <row r="22" spans="1:11" x14ac:dyDescent="0.25">
      <c r="A22" s="175"/>
      <c r="B22" s="280"/>
      <c r="C22" s="280"/>
      <c r="D22" s="280"/>
      <c r="E22" s="280"/>
      <c r="F22" s="286"/>
      <c r="G22" s="286"/>
      <c r="H22" s="286"/>
    </row>
    <row r="23" spans="1:11" x14ac:dyDescent="0.25">
      <c r="A23" s="175"/>
      <c r="B23" s="177"/>
      <c r="C23" s="178">
        <f>'Междинни резултати 2'!D15</f>
        <v>10253.918505600001</v>
      </c>
      <c r="D23" s="179" t="s">
        <v>198</v>
      </c>
      <c r="E23" s="180"/>
      <c r="F23" s="286"/>
      <c r="G23" s="286"/>
      <c r="H23" s="286"/>
    </row>
    <row r="24" spans="1:11" ht="16.5" customHeight="1" x14ac:dyDescent="0.25">
      <c r="A24" s="175"/>
      <c r="B24" s="177"/>
      <c r="C24" s="178">
        <f>'Междинни резултати 2'!C16</f>
        <v>2.0507837011200003</v>
      </c>
      <c r="D24" s="179" t="s">
        <v>199</v>
      </c>
      <c r="E24" s="179" t="s">
        <v>200</v>
      </c>
      <c r="F24" s="286"/>
      <c r="G24" s="286"/>
      <c r="H24" s="286"/>
      <c r="I24" s="68"/>
      <c r="J24" s="68"/>
      <c r="K24" s="68"/>
    </row>
    <row r="25" spans="1:11" ht="15" customHeight="1" x14ac:dyDescent="0.25">
      <c r="A25" s="175"/>
      <c r="B25" s="280" t="s">
        <v>231</v>
      </c>
      <c r="C25" s="280"/>
      <c r="D25" s="280"/>
      <c r="E25" s="280"/>
      <c r="F25" s="286"/>
      <c r="G25" s="286"/>
      <c r="H25" s="286"/>
      <c r="I25" s="98"/>
      <c r="J25" s="98"/>
      <c r="K25" s="98"/>
    </row>
    <row r="26" spans="1:11" x14ac:dyDescent="0.25">
      <c r="A26" s="175"/>
      <c r="B26" s="280"/>
      <c r="C26" s="280"/>
      <c r="D26" s="280"/>
      <c r="E26" s="280"/>
      <c r="F26" s="286"/>
      <c r="G26" s="286"/>
      <c r="H26" s="286"/>
      <c r="I26" s="98"/>
      <c r="J26" s="98"/>
      <c r="K26" s="98"/>
    </row>
    <row r="27" spans="1:11" x14ac:dyDescent="0.25">
      <c r="A27" s="175"/>
      <c r="B27" s="124"/>
      <c r="C27" s="124"/>
      <c r="D27" s="124"/>
      <c r="E27" s="124"/>
      <c r="F27" s="286"/>
      <c r="G27" s="286"/>
      <c r="H27" s="286"/>
      <c r="I27" s="98"/>
      <c r="J27" s="98"/>
      <c r="K27" s="98"/>
    </row>
    <row r="28" spans="1:11" x14ac:dyDescent="0.25">
      <c r="A28" s="175"/>
      <c r="B28" s="124"/>
      <c r="C28" s="124"/>
      <c r="D28" s="124"/>
      <c r="E28" s="124"/>
      <c r="F28" s="286"/>
      <c r="G28" s="286"/>
      <c r="H28" s="286"/>
      <c r="I28" s="68"/>
      <c r="J28" s="68"/>
      <c r="K28" s="68"/>
    </row>
    <row r="29" spans="1:11" ht="15" customHeight="1" x14ac:dyDescent="0.25">
      <c r="A29" s="175"/>
      <c r="B29" s="291" t="s">
        <v>230</v>
      </c>
      <c r="C29" s="291"/>
      <c r="D29" s="291"/>
      <c r="E29" s="291"/>
      <c r="F29" s="286"/>
      <c r="G29" s="286"/>
      <c r="H29" s="286"/>
      <c r="I29" s="68"/>
      <c r="J29" s="68"/>
      <c r="K29" s="68"/>
    </row>
    <row r="30" spans="1:11" x14ac:dyDescent="0.25">
      <c r="A30" s="175"/>
      <c r="B30" s="291"/>
      <c r="C30" s="291"/>
      <c r="D30" s="291"/>
      <c r="E30" s="291"/>
      <c r="F30" s="286"/>
      <c r="G30" s="286"/>
      <c r="H30" s="286"/>
      <c r="I30" s="68"/>
      <c r="J30" s="68"/>
      <c r="K30" s="68"/>
    </row>
    <row r="31" spans="1:11" x14ac:dyDescent="0.25">
      <c r="A31" s="175"/>
      <c r="B31" s="181"/>
      <c r="C31" s="182">
        <f>'Междинни резултати 2'!D27</f>
        <v>9047.5751519999976</v>
      </c>
      <c r="D31" s="183" t="s">
        <v>198</v>
      </c>
      <c r="E31" s="184"/>
      <c r="F31" s="286"/>
      <c r="G31" s="286"/>
      <c r="H31" s="286"/>
      <c r="I31" s="68"/>
      <c r="J31" s="68"/>
      <c r="K31" s="68"/>
    </row>
    <row r="32" spans="1:11" x14ac:dyDescent="0.25">
      <c r="A32" s="175"/>
      <c r="B32" s="181"/>
      <c r="C32" s="182">
        <f>'Междинни резултати 2'!C28</f>
        <v>1.8095150303999996</v>
      </c>
      <c r="D32" s="183" t="s">
        <v>199</v>
      </c>
      <c r="E32" s="183" t="s">
        <v>200</v>
      </c>
      <c r="F32" s="286"/>
      <c r="G32" s="286"/>
      <c r="H32" s="286"/>
      <c r="I32" s="68"/>
      <c r="J32" s="68"/>
      <c r="K32" s="68"/>
    </row>
    <row r="33" spans="1:11" ht="15" customHeight="1" x14ac:dyDescent="0.25">
      <c r="A33" s="175"/>
      <c r="B33" s="291" t="s">
        <v>231</v>
      </c>
      <c r="C33" s="291"/>
      <c r="D33" s="291"/>
      <c r="E33" s="291"/>
      <c r="F33" s="286"/>
      <c r="G33" s="286"/>
      <c r="H33" s="286"/>
      <c r="I33" s="98"/>
      <c r="J33" s="98"/>
      <c r="K33" s="98"/>
    </row>
    <row r="34" spans="1:11" x14ac:dyDescent="0.25">
      <c r="A34" s="175"/>
      <c r="B34" s="291"/>
      <c r="C34" s="291"/>
      <c r="D34" s="291"/>
      <c r="E34" s="291"/>
      <c r="F34" s="286"/>
      <c r="G34" s="286"/>
      <c r="H34" s="286"/>
      <c r="I34" s="98"/>
      <c r="J34" s="98"/>
      <c r="K34" s="98"/>
    </row>
    <row r="35" spans="1:11" x14ac:dyDescent="0.25">
      <c r="A35" s="175"/>
      <c r="B35" s="124"/>
      <c r="C35" s="124"/>
      <c r="D35" s="124"/>
      <c r="E35" s="124"/>
      <c r="F35" s="286"/>
      <c r="G35" s="286"/>
      <c r="H35" s="286"/>
      <c r="I35" s="98"/>
      <c r="J35" s="98"/>
      <c r="K35" s="98"/>
    </row>
    <row r="36" spans="1:11" x14ac:dyDescent="0.25">
      <c r="A36" s="175"/>
      <c r="B36" s="124"/>
      <c r="C36" s="124"/>
      <c r="D36" s="124"/>
      <c r="E36" s="124"/>
      <c r="F36" s="286"/>
      <c r="G36" s="286"/>
      <c r="H36" s="286"/>
      <c r="I36" s="68"/>
      <c r="J36" s="68"/>
      <c r="K36" s="68"/>
    </row>
    <row r="37" spans="1:11" x14ac:dyDescent="0.25">
      <c r="A37" s="206"/>
      <c r="B37" s="289" t="s">
        <v>232</v>
      </c>
      <c r="C37" s="289"/>
      <c r="D37" s="289"/>
      <c r="E37" s="289"/>
      <c r="F37" s="286"/>
      <c r="G37" s="286"/>
      <c r="H37" s="286"/>
      <c r="I37" s="68"/>
      <c r="J37" s="68"/>
      <c r="K37" s="68"/>
    </row>
    <row r="38" spans="1:11" x14ac:dyDescent="0.25">
      <c r="A38" s="206"/>
      <c r="B38" s="289"/>
      <c r="C38" s="289"/>
      <c r="D38" s="289"/>
      <c r="E38" s="289"/>
      <c r="F38" s="286"/>
      <c r="G38" s="286"/>
      <c r="H38" s="286"/>
      <c r="I38" s="68"/>
      <c r="J38" s="68"/>
      <c r="K38" s="68"/>
    </row>
    <row r="39" spans="1:11" x14ac:dyDescent="0.25">
      <c r="A39" s="206"/>
      <c r="B39" s="185"/>
      <c r="C39" s="186">
        <f>'Междинни резултати 2'!D39</f>
        <v>10253.918505599999</v>
      </c>
      <c r="D39" s="187" t="s">
        <v>198</v>
      </c>
      <c r="E39" s="188"/>
      <c r="F39" s="286"/>
      <c r="G39" s="286"/>
      <c r="H39" s="286"/>
      <c r="I39" s="68"/>
      <c r="J39" s="68"/>
      <c r="K39" s="68"/>
    </row>
    <row r="40" spans="1:11" x14ac:dyDescent="0.25">
      <c r="A40" s="206"/>
      <c r="B40" s="185"/>
      <c r="C40" s="186">
        <f>'Междинни резултати 2'!C40</f>
        <v>2.0507837011199999</v>
      </c>
      <c r="D40" s="187" t="s">
        <v>199</v>
      </c>
      <c r="E40" s="187" t="s">
        <v>200</v>
      </c>
      <c r="F40" s="286"/>
      <c r="G40" s="286"/>
      <c r="H40" s="286"/>
      <c r="I40" s="68"/>
      <c r="J40" s="68"/>
      <c r="K40" s="68"/>
    </row>
    <row r="41" spans="1:11" x14ac:dyDescent="0.25">
      <c r="A41" s="206"/>
      <c r="B41" s="289" t="s">
        <v>231</v>
      </c>
      <c r="C41" s="289"/>
      <c r="D41" s="289"/>
      <c r="E41" s="289"/>
      <c r="F41" s="286"/>
      <c r="G41" s="286"/>
      <c r="H41" s="286"/>
      <c r="I41" s="98"/>
      <c r="J41" s="98"/>
      <c r="K41" s="98"/>
    </row>
    <row r="42" spans="1:11" x14ac:dyDescent="0.25">
      <c r="A42" s="206"/>
      <c r="B42" s="289"/>
      <c r="C42" s="289"/>
      <c r="D42" s="289"/>
      <c r="E42" s="289"/>
      <c r="F42" s="286"/>
      <c r="G42" s="286"/>
      <c r="H42" s="286"/>
      <c r="I42" s="98"/>
      <c r="J42" s="98"/>
      <c r="K42" s="98"/>
    </row>
    <row r="43" spans="1:11" x14ac:dyDescent="0.25">
      <c r="A43" s="175"/>
      <c r="B43" s="124"/>
      <c r="C43" s="124"/>
      <c r="D43" s="124"/>
      <c r="E43" s="124"/>
      <c r="F43" s="286"/>
      <c r="G43" s="286"/>
      <c r="H43" s="286"/>
      <c r="I43" s="68"/>
      <c r="J43" s="68"/>
      <c r="K43" s="68"/>
    </row>
    <row r="44" spans="1:11" x14ac:dyDescent="0.25">
      <c r="A44" s="175"/>
      <c r="B44" s="70"/>
      <c r="C44" s="70"/>
      <c r="D44" s="76"/>
      <c r="E44" s="70"/>
      <c r="F44" s="286"/>
      <c r="G44" s="286"/>
      <c r="H44" s="286"/>
      <c r="I44" s="69"/>
      <c r="J44" s="69"/>
      <c r="K44" s="68"/>
    </row>
    <row r="45" spans="1:11" x14ac:dyDescent="0.25">
      <c r="A45" s="206"/>
      <c r="B45" s="292" t="s">
        <v>233</v>
      </c>
      <c r="C45" s="292"/>
      <c r="D45" s="292"/>
      <c r="E45" s="292"/>
      <c r="F45" s="286"/>
      <c r="G45" s="286"/>
      <c r="H45" s="286"/>
      <c r="I45" s="68"/>
      <c r="J45" s="68"/>
      <c r="K45" s="68"/>
    </row>
    <row r="46" spans="1:11" x14ac:dyDescent="0.25">
      <c r="A46" s="206"/>
      <c r="B46" s="292"/>
      <c r="C46" s="292"/>
      <c r="D46" s="292"/>
      <c r="E46" s="292"/>
      <c r="F46" s="286"/>
      <c r="G46" s="286"/>
      <c r="H46" s="286"/>
      <c r="I46" s="68"/>
      <c r="J46" s="68"/>
      <c r="K46" s="68"/>
    </row>
    <row r="47" spans="1:11" x14ac:dyDescent="0.25">
      <c r="A47" s="206"/>
      <c r="B47" s="189"/>
      <c r="C47" s="190">
        <f>'Междинни резултати 2'!D50</f>
        <v>9047.5751519999994</v>
      </c>
      <c r="D47" s="191" t="s">
        <v>198</v>
      </c>
      <c r="E47" s="192"/>
      <c r="F47" s="286"/>
      <c r="G47" s="286"/>
      <c r="H47" s="286"/>
      <c r="I47" s="68"/>
      <c r="J47" s="68"/>
      <c r="K47" s="68"/>
    </row>
    <row r="48" spans="1:11" x14ac:dyDescent="0.25">
      <c r="A48" s="206"/>
      <c r="B48" s="189"/>
      <c r="C48" s="190">
        <f>'Междинни резултати 2'!C51</f>
        <v>1.8095150303999998</v>
      </c>
      <c r="D48" s="191" t="s">
        <v>199</v>
      </c>
      <c r="E48" s="191" t="s">
        <v>200</v>
      </c>
      <c r="F48" s="286"/>
      <c r="G48" s="286"/>
      <c r="H48" s="286"/>
      <c r="I48" s="68"/>
      <c r="J48" s="68"/>
      <c r="K48" s="68"/>
    </row>
    <row r="49" spans="1:11" x14ac:dyDescent="0.25">
      <c r="A49" s="206"/>
      <c r="B49" s="292" t="s">
        <v>231</v>
      </c>
      <c r="C49" s="292"/>
      <c r="D49" s="292"/>
      <c r="E49" s="292"/>
      <c r="F49" s="286"/>
      <c r="G49" s="286"/>
      <c r="H49" s="286"/>
      <c r="I49" s="98"/>
      <c r="J49" s="98"/>
      <c r="K49" s="98"/>
    </row>
    <row r="50" spans="1:11" x14ac:dyDescent="0.25">
      <c r="A50" s="206"/>
      <c r="B50" s="292"/>
      <c r="C50" s="292"/>
      <c r="D50" s="292"/>
      <c r="E50" s="292"/>
      <c r="F50" s="286"/>
      <c r="G50" s="286"/>
      <c r="H50" s="286"/>
      <c r="I50" s="98"/>
      <c r="J50" s="98"/>
      <c r="K50" s="98"/>
    </row>
    <row r="51" spans="1:11" x14ac:dyDescent="0.25">
      <c r="A51" s="175"/>
      <c r="B51" s="70"/>
      <c r="C51" s="16"/>
      <c r="D51" s="97"/>
      <c r="F51" s="286"/>
      <c r="G51" s="286"/>
      <c r="H51" s="286"/>
      <c r="I51" s="68"/>
      <c r="J51" s="68"/>
      <c r="K51" s="68"/>
    </row>
    <row r="52" spans="1:11" x14ac:dyDescent="0.25">
      <c r="A52" s="175"/>
      <c r="B52" s="70"/>
      <c r="C52" s="70"/>
      <c r="D52" s="70"/>
      <c r="E52" s="70"/>
      <c r="F52" s="286"/>
      <c r="G52" s="286"/>
      <c r="H52" s="286"/>
      <c r="I52" s="68"/>
      <c r="J52" s="68"/>
      <c r="K52" s="68"/>
    </row>
    <row r="53" spans="1:11" x14ac:dyDescent="0.25">
      <c r="A53" s="206"/>
      <c r="B53" s="288" t="s">
        <v>234</v>
      </c>
      <c r="C53" s="288"/>
      <c r="D53" s="288"/>
      <c r="E53" s="288"/>
      <c r="F53" s="286"/>
      <c r="G53" s="286"/>
      <c r="H53" s="286"/>
      <c r="I53" s="68"/>
      <c r="J53" s="68"/>
      <c r="K53" s="68"/>
    </row>
    <row r="54" spans="1:11" x14ac:dyDescent="0.25">
      <c r="A54" s="206"/>
      <c r="B54" s="288"/>
      <c r="C54" s="288"/>
      <c r="D54" s="288"/>
      <c r="E54" s="288"/>
      <c r="F54" s="286"/>
      <c r="G54" s="286"/>
      <c r="H54" s="286"/>
      <c r="I54" s="68"/>
      <c r="J54" s="68"/>
      <c r="K54" s="68"/>
    </row>
    <row r="55" spans="1:11" x14ac:dyDescent="0.25">
      <c r="A55" s="206"/>
      <c r="B55" s="193"/>
      <c r="C55" s="194">
        <f>'Междинни резултати 2'!D61</f>
        <v>10253.918505599999</v>
      </c>
      <c r="D55" s="195" t="s">
        <v>198</v>
      </c>
      <c r="E55" s="196"/>
      <c r="F55" s="286"/>
      <c r="G55" s="286"/>
      <c r="H55" s="286"/>
      <c r="I55" s="68"/>
      <c r="J55" s="68"/>
      <c r="K55" s="68"/>
    </row>
    <row r="56" spans="1:11" x14ac:dyDescent="0.25">
      <c r="A56" s="206"/>
      <c r="B56" s="193"/>
      <c r="C56" s="194">
        <f>'Междинни резултати 2'!C62</f>
        <v>2.0507837011199999</v>
      </c>
      <c r="D56" s="195" t="s">
        <v>199</v>
      </c>
      <c r="E56" s="195" t="s">
        <v>200</v>
      </c>
      <c r="F56" s="286"/>
      <c r="G56" s="286"/>
      <c r="H56" s="286"/>
      <c r="I56" s="68"/>
      <c r="J56" s="68"/>
      <c r="K56" s="68"/>
    </row>
    <row r="57" spans="1:11" x14ac:dyDescent="0.25">
      <c r="A57" s="206"/>
      <c r="B57" s="288" t="s">
        <v>231</v>
      </c>
      <c r="C57" s="288"/>
      <c r="D57" s="288"/>
      <c r="E57" s="288"/>
      <c r="F57" s="286"/>
      <c r="G57" s="286"/>
      <c r="H57" s="286"/>
      <c r="I57" s="98"/>
      <c r="J57" s="98"/>
      <c r="K57" s="98"/>
    </row>
    <row r="58" spans="1:11" x14ac:dyDescent="0.25">
      <c r="A58" s="206"/>
      <c r="B58" s="288"/>
      <c r="C58" s="288"/>
      <c r="D58" s="288"/>
      <c r="E58" s="288"/>
      <c r="F58" s="286"/>
      <c r="G58" s="286"/>
      <c r="H58" s="286"/>
      <c r="I58" s="98"/>
      <c r="J58" s="98"/>
      <c r="K58" s="98"/>
    </row>
    <row r="59" spans="1:11" x14ac:dyDescent="0.25">
      <c r="A59" s="175"/>
      <c r="B59" s="70"/>
      <c r="C59" s="70"/>
      <c r="D59" s="70"/>
      <c r="E59" s="70"/>
      <c r="F59" s="286"/>
      <c r="G59" s="286"/>
      <c r="H59" s="286"/>
      <c r="I59" s="68"/>
      <c r="J59" s="68"/>
      <c r="K59" s="68"/>
    </row>
    <row r="60" spans="1:11" x14ac:dyDescent="0.25">
      <c r="A60" s="175"/>
      <c r="B60" s="70"/>
      <c r="C60" s="70"/>
      <c r="D60" s="70"/>
      <c r="E60" s="70"/>
      <c r="F60" s="286"/>
      <c r="G60" s="286"/>
      <c r="H60" s="286"/>
      <c r="I60" s="68"/>
      <c r="J60" s="68"/>
      <c r="K60" s="68"/>
    </row>
    <row r="61" spans="1:11" ht="15" customHeight="1" x14ac:dyDescent="0.25">
      <c r="A61" s="206"/>
      <c r="B61" s="287" t="s">
        <v>235</v>
      </c>
      <c r="C61" s="287"/>
      <c r="D61" s="287"/>
      <c r="E61" s="287"/>
      <c r="F61" s="286"/>
      <c r="G61" s="286"/>
      <c r="H61" s="286"/>
      <c r="I61" s="68"/>
      <c r="J61" s="68"/>
      <c r="K61" s="68"/>
    </row>
    <row r="62" spans="1:11" x14ac:dyDescent="0.25">
      <c r="A62" s="206"/>
      <c r="B62" s="287"/>
      <c r="C62" s="287"/>
      <c r="D62" s="287"/>
      <c r="E62" s="287"/>
      <c r="F62" s="286"/>
      <c r="G62" s="286"/>
      <c r="H62" s="286"/>
      <c r="I62" s="68"/>
      <c r="J62" s="68"/>
      <c r="K62" s="68"/>
    </row>
    <row r="63" spans="1:11" x14ac:dyDescent="0.25">
      <c r="A63" s="206"/>
      <c r="B63" s="197"/>
      <c r="C63" s="198">
        <f>'Междинни резултати 2'!D70</f>
        <v>3619.0300607999993</v>
      </c>
      <c r="D63" s="199" t="s">
        <v>198</v>
      </c>
      <c r="E63" s="200"/>
      <c r="F63" s="286"/>
      <c r="G63" s="286"/>
      <c r="H63" s="286"/>
      <c r="I63" s="68"/>
      <c r="J63" s="68"/>
      <c r="K63" s="68"/>
    </row>
    <row r="64" spans="1:11" x14ac:dyDescent="0.25">
      <c r="A64" s="206"/>
      <c r="B64" s="197"/>
      <c r="C64" s="198">
        <f>'Междинни резултати 2'!C71</f>
        <v>0.72380601215999985</v>
      </c>
      <c r="D64" s="199" t="s">
        <v>199</v>
      </c>
      <c r="E64" s="199" t="s">
        <v>200</v>
      </c>
      <c r="F64" s="286"/>
      <c r="G64" s="286"/>
      <c r="H64" s="286"/>
      <c r="I64" s="68"/>
      <c r="J64" s="68"/>
      <c r="K64" s="68"/>
    </row>
    <row r="65" spans="1:11" ht="15" customHeight="1" x14ac:dyDescent="0.25">
      <c r="A65" s="206"/>
      <c r="B65" s="287" t="s">
        <v>231</v>
      </c>
      <c r="C65" s="287"/>
      <c r="D65" s="287"/>
      <c r="E65" s="287"/>
      <c r="F65" s="286"/>
      <c r="G65" s="286"/>
      <c r="H65" s="286"/>
      <c r="I65" s="98"/>
      <c r="J65" s="98"/>
      <c r="K65" s="98"/>
    </row>
    <row r="66" spans="1:11" x14ac:dyDescent="0.25">
      <c r="A66" s="206"/>
      <c r="B66" s="287"/>
      <c r="C66" s="287"/>
      <c r="D66" s="287"/>
      <c r="E66" s="287"/>
      <c r="F66" s="286"/>
      <c r="G66" s="286"/>
      <c r="H66" s="286"/>
      <c r="I66" s="98"/>
      <c r="J66" s="98"/>
      <c r="K66" s="98"/>
    </row>
    <row r="67" spans="1:11" ht="15.75" x14ac:dyDescent="0.25">
      <c r="A67" s="206"/>
      <c r="B67" s="123"/>
      <c r="C67" s="123"/>
      <c r="D67" s="123"/>
      <c r="E67" s="123"/>
      <c r="F67" s="205"/>
      <c r="G67" s="205"/>
      <c r="H67" s="205"/>
      <c r="I67" s="98"/>
      <c r="J67" s="98"/>
      <c r="K67" s="98"/>
    </row>
    <row r="68" spans="1:11" x14ac:dyDescent="0.25">
      <c r="A68" s="175"/>
      <c r="B68" s="174"/>
      <c r="C68" s="174"/>
      <c r="D68" s="174"/>
      <c r="E68" s="174"/>
      <c r="F68" s="175"/>
      <c r="G68" s="175"/>
      <c r="H68" s="175"/>
      <c r="I68" s="68"/>
      <c r="J68" s="68"/>
      <c r="K68" s="68"/>
    </row>
    <row r="69" spans="1:11" x14ac:dyDescent="0.25">
      <c r="B69" s="70"/>
      <c r="C69" s="70"/>
      <c r="D69" s="70"/>
      <c r="E69" s="70"/>
      <c r="F69" s="68"/>
      <c r="G69" s="68"/>
      <c r="H69" s="68"/>
      <c r="I69" s="68"/>
      <c r="J69" s="68"/>
      <c r="K69" s="68"/>
    </row>
    <row r="70" spans="1:11" x14ac:dyDescent="0.25">
      <c r="B70" s="295" t="s">
        <v>201</v>
      </c>
      <c r="C70" s="295"/>
      <c r="D70" s="70"/>
      <c r="E70" s="70"/>
      <c r="F70" s="68"/>
      <c r="G70" s="68"/>
      <c r="H70" s="68"/>
      <c r="I70" s="68"/>
      <c r="J70" s="68"/>
      <c r="K70" s="68"/>
    </row>
    <row r="71" spans="1:11" x14ac:dyDescent="0.25">
      <c r="B71" s="99" t="s">
        <v>202</v>
      </c>
      <c r="C71" s="293" t="s">
        <v>203</v>
      </c>
      <c r="D71" s="293"/>
      <c r="E71" s="293"/>
      <c r="F71" s="68"/>
      <c r="G71" s="68"/>
      <c r="H71" s="68"/>
      <c r="I71" s="68"/>
      <c r="J71" s="68"/>
      <c r="K71" s="68"/>
    </row>
    <row r="72" spans="1:11" x14ac:dyDescent="0.25">
      <c r="B72" s="99" t="s">
        <v>204</v>
      </c>
      <c r="C72" s="293" t="s">
        <v>206</v>
      </c>
      <c r="D72" s="293"/>
      <c r="E72" s="293"/>
      <c r="F72" s="106"/>
      <c r="G72" s="106"/>
      <c r="H72" s="106"/>
      <c r="I72" s="106"/>
      <c r="J72" s="106"/>
      <c r="K72" s="106"/>
    </row>
    <row r="73" spans="1:11" ht="15" customHeight="1" x14ac:dyDescent="0.25">
      <c r="B73" s="296" t="s">
        <v>205</v>
      </c>
      <c r="C73" s="293" t="s">
        <v>207</v>
      </c>
      <c r="D73" s="293"/>
      <c r="E73" s="293"/>
      <c r="F73" s="106"/>
      <c r="G73" s="106"/>
      <c r="H73" s="106"/>
      <c r="I73" s="106"/>
      <c r="J73" s="106"/>
      <c r="K73" s="106"/>
    </row>
    <row r="74" spans="1:11" x14ac:dyDescent="0.25">
      <c r="B74" s="296"/>
      <c r="C74" s="293"/>
      <c r="D74" s="293"/>
      <c r="E74" s="293"/>
      <c r="F74" s="106"/>
      <c r="G74" s="106"/>
      <c r="H74" s="106"/>
      <c r="I74" s="106"/>
      <c r="J74" s="106"/>
      <c r="K74" s="106"/>
    </row>
    <row r="75" spans="1:11" ht="15" customHeight="1" x14ac:dyDescent="0.25">
      <c r="B75" s="99" t="s">
        <v>208</v>
      </c>
      <c r="C75" s="293" t="s">
        <v>211</v>
      </c>
      <c r="D75" s="293"/>
      <c r="E75" s="293"/>
      <c r="F75" s="68"/>
      <c r="G75" s="68"/>
      <c r="H75" s="68"/>
      <c r="I75" s="68"/>
      <c r="J75" s="68"/>
      <c r="K75" s="68"/>
    </row>
    <row r="76" spans="1:11" ht="15" customHeight="1" x14ac:dyDescent="0.25">
      <c r="B76" s="70"/>
      <c r="C76" s="293"/>
      <c r="D76" s="293"/>
      <c r="E76" s="293"/>
    </row>
    <row r="77" spans="1:11" x14ac:dyDescent="0.25">
      <c r="B77" s="70"/>
      <c r="C77" s="293"/>
      <c r="D77" s="293"/>
      <c r="E77" s="293"/>
    </row>
    <row r="78" spans="1:11" x14ac:dyDescent="0.25">
      <c r="B78" s="70"/>
      <c r="C78" s="293"/>
      <c r="D78" s="293"/>
      <c r="E78" s="293"/>
    </row>
    <row r="79" spans="1:11" x14ac:dyDescent="0.25">
      <c r="B79" s="70"/>
      <c r="C79" s="293"/>
      <c r="D79" s="293"/>
      <c r="E79" s="293"/>
    </row>
    <row r="80" spans="1:11" x14ac:dyDescent="0.25">
      <c r="B80" s="70"/>
      <c r="C80" s="293"/>
      <c r="D80" s="293"/>
      <c r="E80" s="293"/>
    </row>
    <row r="81" spans="2:5" x14ac:dyDescent="0.25">
      <c r="B81" s="70"/>
      <c r="C81" s="293"/>
      <c r="D81" s="293"/>
      <c r="E81" s="293"/>
    </row>
    <row r="82" spans="2:5" ht="15" customHeight="1" x14ac:dyDescent="0.25">
      <c r="B82" s="99" t="s">
        <v>210</v>
      </c>
      <c r="C82" s="293" t="s">
        <v>209</v>
      </c>
      <c r="D82" s="293"/>
      <c r="E82" s="293"/>
    </row>
    <row r="83" spans="2:5" x14ac:dyDescent="0.25">
      <c r="B83" s="70"/>
      <c r="C83" s="293"/>
      <c r="D83" s="293"/>
      <c r="E83" s="293"/>
    </row>
    <row r="84" spans="2:5" x14ac:dyDescent="0.25">
      <c r="B84" s="70"/>
      <c r="C84" s="293"/>
      <c r="D84" s="293"/>
      <c r="E84" s="293"/>
    </row>
    <row r="85" spans="2:5" x14ac:dyDescent="0.25">
      <c r="B85" s="70"/>
      <c r="C85" s="293"/>
      <c r="D85" s="293"/>
      <c r="E85" s="293"/>
    </row>
    <row r="86" spans="2:5" x14ac:dyDescent="0.25">
      <c r="B86" s="70"/>
      <c r="C86" s="293"/>
      <c r="D86" s="293"/>
      <c r="E86" s="293"/>
    </row>
    <row r="87" spans="2:5" x14ac:dyDescent="0.25">
      <c r="B87" s="70"/>
      <c r="C87" s="70"/>
      <c r="D87" s="70"/>
      <c r="E87" s="70"/>
    </row>
    <row r="88" spans="2:5" x14ac:dyDescent="0.25">
      <c r="B88" s="70"/>
      <c r="C88" s="70"/>
      <c r="D88" s="70"/>
      <c r="E88" s="70"/>
    </row>
    <row r="89" spans="2:5" x14ac:dyDescent="0.25">
      <c r="B89" s="70"/>
      <c r="C89" s="99" t="s">
        <v>212</v>
      </c>
      <c r="D89" s="294" t="s">
        <v>213</v>
      </c>
      <c r="E89" s="294"/>
    </row>
    <row r="90" spans="2:5" ht="14.25" customHeight="1" x14ac:dyDescent="0.25">
      <c r="B90" s="70"/>
      <c r="C90" s="70"/>
      <c r="D90" s="70"/>
      <c r="E90" s="70"/>
    </row>
    <row r="102" ht="105.75" customHeight="1" x14ac:dyDescent="0.25"/>
    <row r="103" ht="67.5" customHeight="1" x14ac:dyDescent="0.25"/>
    <row r="104" ht="48.75" customHeight="1" x14ac:dyDescent="0.25"/>
    <row r="105" ht="33" customHeight="1" x14ac:dyDescent="0.25"/>
  </sheetData>
  <mergeCells count="31">
    <mergeCell ref="B45:E46"/>
    <mergeCell ref="B49:E50"/>
    <mergeCell ref="C82:E86"/>
    <mergeCell ref="D89:E89"/>
    <mergeCell ref="B70:C70"/>
    <mergeCell ref="C71:E71"/>
    <mergeCell ref="C72:E72"/>
    <mergeCell ref="C73:E74"/>
    <mergeCell ref="B73:B74"/>
    <mergeCell ref="C75:E81"/>
    <mergeCell ref="B2:E2"/>
    <mergeCell ref="B15:E15"/>
    <mergeCell ref="B16:E16"/>
    <mergeCell ref="B29:E30"/>
    <mergeCell ref="B33:E34"/>
    <mergeCell ref="F13:H16"/>
    <mergeCell ref="B21:E22"/>
    <mergeCell ref="B25:E26"/>
    <mergeCell ref="D4:E4"/>
    <mergeCell ref="C6:E7"/>
    <mergeCell ref="B6:B7"/>
    <mergeCell ref="B9:E10"/>
    <mergeCell ref="B13:E13"/>
    <mergeCell ref="B14:E14"/>
    <mergeCell ref="F21:H66"/>
    <mergeCell ref="B61:E62"/>
    <mergeCell ref="B65:E66"/>
    <mergeCell ref="B57:E58"/>
    <mergeCell ref="B53:E54"/>
    <mergeCell ref="B37:E38"/>
    <mergeCell ref="B41:E42"/>
  </mergeCells>
  <pageMargins left="0.70866141732283472" right="0.70866141732283472" top="0.74803149606299213" bottom="0.74803149606299213" header="0.31496062992125984" footer="0.31496062992125984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5</vt:i4>
      </vt:variant>
    </vt:vector>
  </HeadingPairs>
  <TitlesOfParts>
    <vt:vector size="11" baseType="lpstr">
      <vt:lpstr>1. Входни данни</vt:lpstr>
      <vt:lpstr>2. Таблица хонорарна зона 4.1</vt:lpstr>
      <vt:lpstr>3. Таблица стр. стойност 4.2</vt:lpstr>
      <vt:lpstr>Междинни резултати 1</vt:lpstr>
      <vt:lpstr>Междинни резултати 2</vt:lpstr>
      <vt:lpstr>ОФЕРТА ПРОЕКТИРАНЕ</vt:lpstr>
      <vt:lpstr>'1. Входни данни'!Print_Area</vt:lpstr>
      <vt:lpstr>'3. Таблица стр. стойност 4.2'!Print_Area</vt:lpstr>
      <vt:lpstr>'Междинни резултати 1'!Print_Area</vt:lpstr>
      <vt:lpstr>'Междинни резултати 2'!Print_Area</vt:lpstr>
      <vt:lpstr>'ОФЕРТА ПРОЕКТИРАНЕ'!Print_Area</vt:lpstr>
    </vt:vector>
  </TitlesOfParts>
  <Company>KIIP, EAST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Boris Kamilarov;Veselin Georgiev</dc:creator>
  <cp:lastModifiedBy>sharemundo bg</cp:lastModifiedBy>
  <cp:revision>1</cp:revision>
  <cp:lastPrinted>2019-04-20T13:22:26Z</cp:lastPrinted>
  <dcterms:created xsi:type="dcterms:W3CDTF">2018-02-11T09:57:00Z</dcterms:created>
  <dcterms:modified xsi:type="dcterms:W3CDTF">2021-03-27T18:18:44Z</dcterms:modified>
  <cp:version>1</cp:version>
</cp:coreProperties>
</file>